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Omedit\Génériques biosimilaires\Biosimilaires\Outils\"/>
    </mc:Choice>
  </mc:AlternateContent>
  <bookViews>
    <workbookView xWindow="0" yWindow="0" windowWidth="14145" windowHeight="9885" tabRatio="754"/>
  </bookViews>
  <sheets>
    <sheet name="Généralités" sheetId="1" r:id="rId1"/>
    <sheet name="Infliximab" sheetId="2" r:id="rId2"/>
    <sheet name="Etanercept" sheetId="3" r:id="rId3"/>
    <sheet name="Epoétine alfa" sheetId="4" r:id="rId4"/>
    <sheet name="Epoétine zeta" sheetId="11" r:id="rId5"/>
    <sheet name="Filgrastim" sheetId="6" r:id="rId6"/>
    <sheet name="Follitropine alfa" sheetId="7" r:id="rId7"/>
    <sheet name="Somatropine" sheetId="8" r:id="rId8"/>
    <sheet name="Insuline glargine" sheetId="9" r:id="rId9"/>
    <sheet name="Rituximab" sheetId="12" r:id="rId10"/>
  </sheets>
  <definedNames>
    <definedName name="_xlnm.Print_Area" localSheetId="0">Généralités!$A$1:$J$62</definedName>
  </definedNames>
  <calcPr calcId="152511"/>
</workbook>
</file>

<file path=xl/calcChain.xml><?xml version="1.0" encoding="utf-8"?>
<calcChain xmlns="http://schemas.openxmlformats.org/spreadsheetml/2006/main">
  <c r="J174" i="12" l="1"/>
  <c r="J172" i="12"/>
  <c r="J170" i="12"/>
  <c r="J168" i="12"/>
  <c r="J153" i="12"/>
  <c r="J151" i="12"/>
  <c r="J149" i="12"/>
  <c r="J147" i="12"/>
  <c r="J132" i="12"/>
  <c r="J130" i="12"/>
  <c r="J128" i="12"/>
  <c r="J126" i="12"/>
  <c r="J111" i="12"/>
  <c r="J109" i="12"/>
  <c r="J107" i="12"/>
  <c r="J105" i="12"/>
  <c r="N107" i="12" s="1"/>
  <c r="J90" i="12"/>
  <c r="J88" i="12"/>
  <c r="J86" i="12"/>
  <c r="J84" i="12"/>
  <c r="J69" i="12"/>
  <c r="J67" i="12"/>
  <c r="J65" i="12"/>
  <c r="J63" i="12"/>
  <c r="J53" i="12"/>
  <c r="J51" i="12"/>
  <c r="J49" i="12"/>
  <c r="J47" i="12"/>
  <c r="J37" i="12"/>
  <c r="J35" i="12"/>
  <c r="J33" i="12"/>
  <c r="J31" i="12"/>
  <c r="N33" i="12" s="1"/>
  <c r="N170" i="12" l="1"/>
  <c r="L174" i="12"/>
  <c r="L172" i="12"/>
  <c r="N174" i="12"/>
  <c r="L170" i="12"/>
  <c r="N172" i="12"/>
  <c r="N153" i="12"/>
  <c r="N151" i="12"/>
  <c r="L149" i="12"/>
  <c r="N149" i="12"/>
  <c r="L153" i="12"/>
  <c r="L151" i="12"/>
  <c r="N132" i="12"/>
  <c r="L132" i="12"/>
  <c r="L128" i="12"/>
  <c r="N130" i="12"/>
  <c r="N128" i="12"/>
  <c r="L130" i="12"/>
  <c r="L111" i="12"/>
  <c r="L109" i="12"/>
  <c r="N111" i="12"/>
  <c r="L107" i="12"/>
  <c r="N109" i="12"/>
  <c r="N90" i="12"/>
  <c r="L86" i="12"/>
  <c r="N88" i="12"/>
  <c r="N86" i="12"/>
  <c r="L90" i="12"/>
  <c r="L88" i="12"/>
  <c r="N69" i="12"/>
  <c r="L65" i="12"/>
  <c r="N67" i="12"/>
  <c r="N65" i="12"/>
  <c r="L69" i="12"/>
  <c r="L67" i="12"/>
  <c r="N53" i="12"/>
  <c r="L49" i="12"/>
  <c r="N51" i="12"/>
  <c r="N49" i="12"/>
  <c r="L53" i="12"/>
  <c r="L51" i="12"/>
  <c r="N37" i="12"/>
  <c r="L33" i="12"/>
  <c r="N35" i="12"/>
  <c r="L37" i="12"/>
  <c r="L35" i="12"/>
  <c r="J21" i="12"/>
  <c r="J19" i="12"/>
  <c r="J17" i="12"/>
  <c r="J15" i="12"/>
  <c r="N17" i="12" l="1"/>
  <c r="L21" i="12"/>
  <c r="L19" i="12"/>
  <c r="N21" i="12"/>
  <c r="L17" i="12"/>
  <c r="N19" i="12"/>
  <c r="W36" i="9"/>
  <c r="W19" i="9"/>
  <c r="AF64" i="8"/>
  <c r="AF66" i="8" s="1"/>
  <c r="AF62" i="8"/>
  <c r="AD64" i="8"/>
  <c r="AD62" i="8"/>
  <c r="AD66" i="8" s="1"/>
  <c r="Y64" i="8"/>
  <c r="Y62" i="8"/>
  <c r="Y66" i="8" s="1"/>
  <c r="W64" i="8"/>
  <c r="W62" i="8"/>
  <c r="W66" i="8" s="1"/>
  <c r="N65" i="8"/>
  <c r="N63" i="8"/>
  <c r="R65" i="8" l="1"/>
  <c r="P65" i="8"/>
  <c r="Z83" i="7"/>
  <c r="Z82" i="7"/>
  <c r="Z84" i="7" s="1"/>
  <c r="AB68" i="7"/>
  <c r="AB67" i="7"/>
  <c r="AB66" i="7"/>
  <c r="Z67" i="7"/>
  <c r="Z68" i="7" s="1"/>
  <c r="Z66" i="7"/>
  <c r="N68" i="7"/>
  <c r="N67" i="7"/>
  <c r="N66" i="7"/>
  <c r="N65" i="7"/>
  <c r="AB49" i="7"/>
  <c r="AB48" i="7"/>
  <c r="Z49" i="7"/>
  <c r="Z48" i="7"/>
  <c r="N50" i="7"/>
  <c r="N49" i="7"/>
  <c r="AD31" i="7"/>
  <c r="AD30" i="7"/>
  <c r="AB31" i="7"/>
  <c r="AB30" i="7"/>
  <c r="Z31" i="7"/>
  <c r="Z30" i="7"/>
  <c r="X31" i="7"/>
  <c r="X30" i="7"/>
  <c r="N36" i="7"/>
  <c r="N35" i="7"/>
  <c r="N34" i="7"/>
  <c r="N33" i="7"/>
  <c r="N32" i="7"/>
  <c r="N31" i="7"/>
  <c r="AB153" i="6"/>
  <c r="AB151" i="6"/>
  <c r="AB149" i="6"/>
  <c r="AB147" i="6"/>
  <c r="AB145" i="6"/>
  <c r="Z144" i="6"/>
  <c r="AD153" i="6" s="1"/>
  <c r="X153" i="6"/>
  <c r="X145" i="6"/>
  <c r="V153" i="6"/>
  <c r="V151" i="6"/>
  <c r="V149" i="6"/>
  <c r="X149" i="6" s="1"/>
  <c r="V147" i="6"/>
  <c r="X147" i="6" s="1"/>
  <c r="V145" i="6"/>
  <c r="T144" i="6"/>
  <c r="X151" i="6" s="1"/>
  <c r="M148" i="6"/>
  <c r="M147" i="6"/>
  <c r="AD133" i="6"/>
  <c r="X133" i="6"/>
  <c r="AB130" i="6"/>
  <c r="AB128" i="6"/>
  <c r="AB126" i="6"/>
  <c r="AB124" i="6"/>
  <c r="AB122" i="6"/>
  <c r="Z121" i="6"/>
  <c r="AD130" i="6" s="1"/>
  <c r="X130" i="6"/>
  <c r="X122" i="6"/>
  <c r="V130" i="6"/>
  <c r="V128" i="6"/>
  <c r="V126" i="6"/>
  <c r="V124" i="6"/>
  <c r="X124" i="6" s="1"/>
  <c r="V122" i="6"/>
  <c r="T121" i="6"/>
  <c r="X126" i="6" s="1"/>
  <c r="M125" i="6"/>
  <c r="M124" i="6"/>
  <c r="AD110" i="6"/>
  <c r="X110" i="6"/>
  <c r="AB107" i="6"/>
  <c r="AB105" i="6"/>
  <c r="AB103" i="6"/>
  <c r="AB101" i="6"/>
  <c r="AB99" i="6"/>
  <c r="Z98" i="6"/>
  <c r="AD107" i="6" s="1"/>
  <c r="X107" i="6"/>
  <c r="X99" i="6"/>
  <c r="V107" i="6"/>
  <c r="V105" i="6"/>
  <c r="V103" i="6"/>
  <c r="V101" i="6"/>
  <c r="X101" i="6" s="1"/>
  <c r="V99" i="6"/>
  <c r="T98" i="6"/>
  <c r="X103" i="6" s="1"/>
  <c r="M102" i="6"/>
  <c r="M101" i="6"/>
  <c r="AD88" i="6"/>
  <c r="X88" i="6"/>
  <c r="AB86" i="6"/>
  <c r="AB85" i="6"/>
  <c r="AB84" i="6"/>
  <c r="AB83" i="6"/>
  <c r="AB82" i="6"/>
  <c r="Z82" i="6"/>
  <c r="AD86" i="6" s="1"/>
  <c r="X86" i="6"/>
  <c r="X82" i="6"/>
  <c r="V86" i="6"/>
  <c r="V85" i="6"/>
  <c r="V84" i="6"/>
  <c r="V83" i="6"/>
  <c r="X83" i="6" s="1"/>
  <c r="V82" i="6"/>
  <c r="T82" i="6"/>
  <c r="X84" i="6" s="1"/>
  <c r="M86" i="6"/>
  <c r="M85" i="6"/>
  <c r="M84" i="6"/>
  <c r="M83" i="6"/>
  <c r="M82" i="6"/>
  <c r="AD68" i="6"/>
  <c r="AB68" i="6"/>
  <c r="AB67" i="6"/>
  <c r="AB66" i="6"/>
  <c r="AB65" i="6"/>
  <c r="AB64" i="6"/>
  <c r="Z64" i="6"/>
  <c r="V32" i="6"/>
  <c r="X68" i="6"/>
  <c r="V68" i="6"/>
  <c r="V67" i="6"/>
  <c r="V66" i="6"/>
  <c r="V65" i="6"/>
  <c r="V64" i="6"/>
  <c r="T64" i="6"/>
  <c r="M68" i="6"/>
  <c r="M67" i="6"/>
  <c r="M66" i="6"/>
  <c r="M65" i="6"/>
  <c r="M64" i="6"/>
  <c r="AB51" i="6"/>
  <c r="AB50" i="6"/>
  <c r="AB49" i="6"/>
  <c r="AB47" i="6"/>
  <c r="AB48" i="6"/>
  <c r="X49" i="6"/>
  <c r="V51" i="6"/>
  <c r="V50" i="6"/>
  <c r="V49" i="6"/>
  <c r="V48" i="6"/>
  <c r="X48" i="6" s="1"/>
  <c r="V47" i="6"/>
  <c r="X47" i="6" s="1"/>
  <c r="Z47" i="6"/>
  <c r="AD48" i="6" s="1"/>
  <c r="T47" i="6"/>
  <c r="M48" i="6"/>
  <c r="AD36" i="6"/>
  <c r="X36" i="6"/>
  <c r="AD34" i="6"/>
  <c r="Z28" i="6"/>
  <c r="AB32" i="6"/>
  <c r="AD32" i="6" s="1"/>
  <c r="AB31" i="6"/>
  <c r="AB30" i="6"/>
  <c r="AB29" i="6"/>
  <c r="AB28" i="6"/>
  <c r="AD28" i="6" s="1"/>
  <c r="V29" i="6"/>
  <c r="M29" i="6"/>
  <c r="M30" i="6"/>
  <c r="M31" i="6"/>
  <c r="M32" i="6"/>
  <c r="AD128" i="6" l="1"/>
  <c r="AD103" i="6"/>
  <c r="AD126" i="6"/>
  <c r="AD149" i="6"/>
  <c r="AD31" i="6"/>
  <c r="AD50" i="6"/>
  <c r="X65" i="6"/>
  <c r="AD65" i="6"/>
  <c r="X85" i="6"/>
  <c r="AD83" i="6"/>
  <c r="AD82" i="6"/>
  <c r="X105" i="6"/>
  <c r="AD101" i="6"/>
  <c r="AD99" i="6"/>
  <c r="X128" i="6"/>
  <c r="AD124" i="6"/>
  <c r="AD122" i="6"/>
  <c r="AD145" i="6"/>
  <c r="AD147" i="6"/>
  <c r="AD51" i="6"/>
  <c r="AD85" i="6"/>
  <c r="AD105" i="6"/>
  <c r="AD151" i="6"/>
  <c r="AD49" i="6"/>
  <c r="AD84" i="6"/>
  <c r="X50" i="6"/>
  <c r="Z32" i="7"/>
  <c r="AD32" i="7"/>
  <c r="R66" i="7"/>
  <c r="R68" i="7"/>
  <c r="P66" i="7"/>
  <c r="P68" i="7"/>
  <c r="X32" i="7"/>
  <c r="AB32" i="7"/>
  <c r="AB50" i="7"/>
  <c r="Z50" i="7"/>
  <c r="R50" i="7"/>
  <c r="P50" i="7"/>
  <c r="R34" i="7"/>
  <c r="P34" i="7"/>
  <c r="R32" i="7"/>
  <c r="R36" i="7"/>
  <c r="P32" i="7"/>
  <c r="P36" i="7"/>
  <c r="X67" i="6"/>
  <c r="AD67" i="6"/>
  <c r="X51" i="6"/>
  <c r="X66" i="6"/>
  <c r="AD66" i="6"/>
  <c r="AD47" i="6"/>
  <c r="X64" i="6"/>
  <c r="AD64" i="6"/>
  <c r="AD30" i="6"/>
  <c r="AD29" i="6"/>
  <c r="J17" i="6"/>
  <c r="I17" i="6"/>
  <c r="G17" i="6"/>
  <c r="F17" i="6"/>
  <c r="E17" i="6"/>
  <c r="J16" i="6"/>
  <c r="I16" i="6"/>
  <c r="G16" i="6"/>
  <c r="F16" i="6"/>
  <c r="E16" i="6"/>
  <c r="Y102" i="11"/>
  <c r="Y103" i="11" s="1"/>
  <c r="Y101" i="11"/>
  <c r="N101" i="11"/>
  <c r="N100" i="11"/>
  <c r="Y86" i="11"/>
  <c r="Y85" i="11"/>
  <c r="N85" i="11"/>
  <c r="N84" i="11"/>
  <c r="Z71" i="11"/>
  <c r="N71" i="11"/>
  <c r="N70" i="11"/>
  <c r="N69" i="11"/>
  <c r="AA68" i="11"/>
  <c r="Y68" i="11"/>
  <c r="W68" i="11"/>
  <c r="N68" i="11"/>
  <c r="R69" i="11" s="1"/>
  <c r="AA67" i="11"/>
  <c r="AA69" i="11" s="1"/>
  <c r="Y67" i="11"/>
  <c r="Y69" i="11" s="1"/>
  <c r="W67" i="11"/>
  <c r="W69" i="11" s="1"/>
  <c r="N67" i="11"/>
  <c r="N66" i="11"/>
  <c r="N53" i="11"/>
  <c r="N52" i="11"/>
  <c r="P53" i="11" s="1"/>
  <c r="N51" i="11"/>
  <c r="AA50" i="11"/>
  <c r="Y50" i="11"/>
  <c r="W50" i="11"/>
  <c r="N50" i="11"/>
  <c r="R51" i="11" s="1"/>
  <c r="AA49" i="11"/>
  <c r="AA51" i="11" s="1"/>
  <c r="Y49" i="11"/>
  <c r="Y51" i="11" s="1"/>
  <c r="W49" i="11"/>
  <c r="W51" i="11" s="1"/>
  <c r="N49" i="11"/>
  <c r="N48" i="11"/>
  <c r="Z36" i="11"/>
  <c r="N36" i="11"/>
  <c r="N35" i="11"/>
  <c r="N34" i="11"/>
  <c r="AA33" i="11"/>
  <c r="Y33" i="11"/>
  <c r="W33" i="11"/>
  <c r="N33" i="11"/>
  <c r="P34" i="11" s="1"/>
  <c r="AA32" i="11"/>
  <c r="AA34" i="11" s="1"/>
  <c r="Y32" i="11"/>
  <c r="Y34" i="11" s="1"/>
  <c r="W32" i="11"/>
  <c r="W34" i="11" s="1"/>
  <c r="N32" i="11"/>
  <c r="N31" i="11"/>
  <c r="O22" i="11"/>
  <c r="O21" i="11"/>
  <c r="O20" i="11"/>
  <c r="O19" i="11"/>
  <c r="O18" i="11"/>
  <c r="O17" i="11"/>
  <c r="O16" i="11"/>
  <c r="O15" i="11"/>
  <c r="O14" i="11"/>
  <c r="O13" i="11"/>
  <c r="O12" i="11"/>
  <c r="Y102" i="4"/>
  <c r="Y103" i="4" s="1"/>
  <c r="Y101" i="4"/>
  <c r="Y86" i="4"/>
  <c r="Y85" i="4"/>
  <c r="AA68" i="4"/>
  <c r="AA67" i="4"/>
  <c r="Y68" i="4"/>
  <c r="Y67" i="4"/>
  <c r="Y69" i="4" s="1"/>
  <c r="W68" i="4"/>
  <c r="W67" i="4"/>
  <c r="N69" i="4"/>
  <c r="N68" i="4"/>
  <c r="AA50" i="4"/>
  <c r="AA49" i="4"/>
  <c r="Y50" i="4"/>
  <c r="Y49" i="4"/>
  <c r="W50" i="4"/>
  <c r="W49" i="4"/>
  <c r="N51" i="4"/>
  <c r="N50" i="4"/>
  <c r="AA33" i="4"/>
  <c r="AA34" i="4" s="1"/>
  <c r="AA32" i="4"/>
  <c r="Y33" i="4"/>
  <c r="Y32" i="4"/>
  <c r="W33" i="4"/>
  <c r="W32" i="4"/>
  <c r="N34" i="4"/>
  <c r="N33" i="4"/>
  <c r="R34" i="4" s="1"/>
  <c r="J13" i="2"/>
  <c r="Y87" i="4" l="1"/>
  <c r="W51" i="4"/>
  <c r="W69" i="4"/>
  <c r="AA69" i="4"/>
  <c r="R36" i="11"/>
  <c r="R85" i="11"/>
  <c r="Y87" i="11"/>
  <c r="R53" i="11"/>
  <c r="R49" i="11"/>
  <c r="P101" i="11"/>
  <c r="P71" i="11"/>
  <c r="R67" i="11"/>
  <c r="P67" i="11"/>
  <c r="P49" i="11"/>
  <c r="R34" i="11"/>
  <c r="P32" i="11"/>
  <c r="P51" i="11"/>
  <c r="R32" i="11"/>
  <c r="P36" i="11"/>
  <c r="P69" i="11"/>
  <c r="R71" i="11"/>
  <c r="P85" i="11"/>
  <c r="R101" i="11"/>
  <c r="Y34" i="4"/>
  <c r="W34" i="4"/>
  <c r="P69" i="4"/>
  <c r="R69" i="4"/>
  <c r="Y51" i="4"/>
  <c r="R51" i="4"/>
  <c r="AA51" i="4"/>
  <c r="P51" i="4"/>
  <c r="P34" i="4"/>
  <c r="O17" i="7" l="1"/>
  <c r="O16" i="7"/>
  <c r="O15" i="7"/>
  <c r="O12" i="7"/>
  <c r="M145" i="6" l="1"/>
  <c r="M143" i="6"/>
  <c r="O147" i="6" s="1"/>
  <c r="J38" i="2"/>
  <c r="J19" i="2"/>
  <c r="Q147" i="6" l="1"/>
  <c r="N61" i="8"/>
  <c r="N59" i="8"/>
  <c r="M154" i="6"/>
  <c r="M153" i="6"/>
  <c r="Q153" i="6" s="1"/>
  <c r="M152" i="6"/>
  <c r="M151" i="6"/>
  <c r="Q151" i="6" s="1"/>
  <c r="M150" i="6"/>
  <c r="M149" i="6"/>
  <c r="M146" i="6"/>
  <c r="O145" i="6"/>
  <c r="M144" i="6"/>
  <c r="M131" i="6"/>
  <c r="M130" i="6"/>
  <c r="M129" i="6"/>
  <c r="M128" i="6"/>
  <c r="M127" i="6"/>
  <c r="M126" i="6"/>
  <c r="M123" i="6"/>
  <c r="M122" i="6"/>
  <c r="M121" i="6"/>
  <c r="M120" i="6"/>
  <c r="M108" i="6"/>
  <c r="M106" i="6"/>
  <c r="M104" i="6"/>
  <c r="M100" i="6"/>
  <c r="M98" i="6"/>
  <c r="M107" i="6"/>
  <c r="M105" i="6"/>
  <c r="M103" i="6"/>
  <c r="M99" i="6"/>
  <c r="M97" i="6"/>
  <c r="M81" i="6"/>
  <c r="M63" i="6"/>
  <c r="M51" i="6"/>
  <c r="M50" i="6"/>
  <c r="M49" i="6"/>
  <c r="M47" i="6"/>
  <c r="M46" i="6"/>
  <c r="V31" i="6"/>
  <c r="V30" i="6"/>
  <c r="V28" i="6"/>
  <c r="T28" i="6"/>
  <c r="M28" i="6"/>
  <c r="M27" i="6"/>
  <c r="N101" i="4"/>
  <c r="N100" i="4"/>
  <c r="N85" i="4"/>
  <c r="N84" i="4"/>
  <c r="N71" i="4"/>
  <c r="N70" i="4"/>
  <c r="N67" i="4"/>
  <c r="N66" i="4"/>
  <c r="N53" i="4"/>
  <c r="N52" i="4"/>
  <c r="N49" i="4"/>
  <c r="N48" i="4"/>
  <c r="N36" i="4"/>
  <c r="Z36" i="4"/>
  <c r="N35" i="4"/>
  <c r="N32" i="4"/>
  <c r="N31" i="4"/>
  <c r="O22" i="4"/>
  <c r="O21" i="4"/>
  <c r="O20" i="4"/>
  <c r="O19" i="4"/>
  <c r="O18" i="4"/>
  <c r="O17" i="4"/>
  <c r="O16" i="4"/>
  <c r="O15" i="4"/>
  <c r="O14" i="4"/>
  <c r="O13" i="4"/>
  <c r="O12" i="4"/>
  <c r="O148" i="6" l="1"/>
  <c r="Q148" i="6"/>
  <c r="Q125" i="6"/>
  <c r="O125" i="6"/>
  <c r="Q124" i="6"/>
  <c r="O124" i="6"/>
  <c r="O102" i="6"/>
  <c r="Q102" i="6"/>
  <c r="Q101" i="6"/>
  <c r="O101" i="6"/>
  <c r="X32" i="6"/>
  <c r="X29" i="6"/>
  <c r="Q86" i="6"/>
  <c r="O85" i="6"/>
  <c r="Q85" i="6"/>
  <c r="Q82" i="6"/>
  <c r="Q83" i="6"/>
  <c r="Q84" i="6"/>
  <c r="O83" i="6"/>
  <c r="O86" i="6"/>
  <c r="O82" i="6"/>
  <c r="O84" i="6"/>
  <c r="O65" i="6"/>
  <c r="Q66" i="6"/>
  <c r="Q65" i="6"/>
  <c r="O66" i="6"/>
  <c r="O68" i="6"/>
  <c r="Q67" i="6"/>
  <c r="O67" i="6"/>
  <c r="Q68" i="6"/>
  <c r="Q64" i="6"/>
  <c r="O64" i="6"/>
  <c r="Q51" i="6"/>
  <c r="Q47" i="6"/>
  <c r="Q49" i="6"/>
  <c r="Q50" i="6"/>
  <c r="O48" i="6"/>
  <c r="Q48" i="6"/>
  <c r="O28" i="6"/>
  <c r="O29" i="6"/>
  <c r="Q29" i="6"/>
  <c r="O30" i="6"/>
  <c r="O32" i="6"/>
  <c r="O31" i="6"/>
  <c r="Q31" i="6"/>
  <c r="Q32" i="6"/>
  <c r="Q30" i="6"/>
  <c r="Z71" i="4"/>
  <c r="P101" i="4"/>
  <c r="P49" i="4"/>
  <c r="Q131" i="6"/>
  <c r="Q107" i="6"/>
  <c r="P85" i="4"/>
  <c r="R36" i="4"/>
  <c r="R61" i="8"/>
  <c r="P61" i="8"/>
  <c r="Q154" i="6"/>
  <c r="O153" i="6"/>
  <c r="Q149" i="6"/>
  <c r="Q145" i="6"/>
  <c r="O149" i="6"/>
  <c r="O151" i="6"/>
  <c r="O146" i="6"/>
  <c r="O150" i="6"/>
  <c r="O152" i="6"/>
  <c r="O154" i="6"/>
  <c r="Q146" i="6"/>
  <c r="Q150" i="6"/>
  <c r="Q152" i="6"/>
  <c r="O130" i="6"/>
  <c r="O122" i="6"/>
  <c r="Q123" i="6"/>
  <c r="Q127" i="6"/>
  <c r="O128" i="6"/>
  <c r="O123" i="6"/>
  <c r="Q126" i="6"/>
  <c r="O127" i="6"/>
  <c r="Q128" i="6"/>
  <c r="O129" i="6"/>
  <c r="Q130" i="6"/>
  <c r="O131" i="6"/>
  <c r="Q122" i="6"/>
  <c r="O126" i="6"/>
  <c r="Q129" i="6"/>
  <c r="O106" i="6"/>
  <c r="Q106" i="6"/>
  <c r="Q108" i="6"/>
  <c r="Q100" i="6"/>
  <c r="O104" i="6"/>
  <c r="Q104" i="6"/>
  <c r="O108" i="6"/>
  <c r="O100" i="6"/>
  <c r="O99" i="6"/>
  <c r="O103" i="6"/>
  <c r="Q103" i="6"/>
  <c r="O105" i="6"/>
  <c r="Q105" i="6"/>
  <c r="O107" i="6"/>
  <c r="Q99" i="6"/>
  <c r="X28" i="6"/>
  <c r="X30" i="6"/>
  <c r="X31" i="6"/>
  <c r="O50" i="6"/>
  <c r="O47" i="6"/>
  <c r="O51" i="6"/>
  <c r="O49" i="6"/>
  <c r="Q28" i="6"/>
  <c r="R85" i="4"/>
  <c r="R67" i="4"/>
  <c r="P71" i="4"/>
  <c r="R71" i="4"/>
  <c r="R53" i="4"/>
  <c r="R32" i="4"/>
  <c r="P32" i="4"/>
  <c r="R49" i="4"/>
  <c r="R101" i="4"/>
  <c r="P53" i="4"/>
  <c r="P36" i="4"/>
  <c r="P67" i="4"/>
  <c r="N82" i="7"/>
  <c r="N81" i="7"/>
  <c r="N48" i="7"/>
  <c r="N47" i="7"/>
  <c r="N30" i="7"/>
  <c r="N29" i="7"/>
  <c r="J35" i="9"/>
  <c r="J33" i="9"/>
  <c r="J18" i="9"/>
  <c r="J16" i="9"/>
  <c r="J77" i="3"/>
  <c r="J75" i="3"/>
  <c r="J66" i="3"/>
  <c r="J64" i="3"/>
  <c r="J55" i="3"/>
  <c r="J53" i="3"/>
  <c r="J39" i="3"/>
  <c r="J37" i="3"/>
  <c r="J28" i="3"/>
  <c r="J26" i="3"/>
  <c r="J17" i="3"/>
  <c r="J15" i="3"/>
  <c r="J36" i="2"/>
  <c r="J34" i="2"/>
  <c r="J32" i="2"/>
  <c r="J15" i="2"/>
  <c r="J17" i="2"/>
  <c r="P48" i="7" l="1"/>
  <c r="L38" i="2"/>
  <c r="N38" i="2"/>
  <c r="N19" i="2"/>
  <c r="L19" i="2"/>
  <c r="R82" i="7"/>
  <c r="P82" i="7"/>
  <c r="R30" i="7"/>
  <c r="R48" i="7"/>
  <c r="P30" i="7"/>
  <c r="N35" i="9"/>
  <c r="N18" i="9"/>
  <c r="L18" i="9"/>
  <c r="L35" i="9"/>
  <c r="N77" i="3"/>
  <c r="N66" i="3"/>
  <c r="N55" i="3"/>
  <c r="L66" i="3"/>
  <c r="L77" i="3"/>
  <c r="L55" i="3"/>
  <c r="N39" i="3"/>
  <c r="L39" i="3"/>
  <c r="N28" i="3"/>
  <c r="L28" i="3"/>
  <c r="L17" i="3"/>
  <c r="N17" i="3"/>
  <c r="N17" i="2"/>
  <c r="N36" i="2"/>
  <c r="N34" i="2"/>
  <c r="L36" i="2"/>
  <c r="L34" i="2"/>
  <c r="L15" i="2"/>
  <c r="L17" i="2"/>
  <c r="N15" i="2"/>
</calcChain>
</file>

<file path=xl/sharedStrings.xml><?xml version="1.0" encoding="utf-8"?>
<sst xmlns="http://schemas.openxmlformats.org/spreadsheetml/2006/main" count="1213" uniqueCount="468">
  <si>
    <t>Type de médicament</t>
  </si>
  <si>
    <t>Suivi des médicaments biosimilaires</t>
  </si>
  <si>
    <t xml:space="preserve">Molécule </t>
  </si>
  <si>
    <t>Noms commerciaux</t>
  </si>
  <si>
    <t>Indications</t>
  </si>
  <si>
    <t>Schémas posologiques</t>
  </si>
  <si>
    <t>Domaine</t>
  </si>
  <si>
    <t>Infliximab</t>
  </si>
  <si>
    <t>Molécule de référence</t>
  </si>
  <si>
    <t>Médicaments biosimilaires</t>
  </si>
  <si>
    <t xml:space="preserve">Remicade® </t>
  </si>
  <si>
    <t>Etanercept</t>
  </si>
  <si>
    <t>Médicament biosimilaire</t>
  </si>
  <si>
    <t xml:space="preserve">Molécule de référence </t>
  </si>
  <si>
    <t xml:space="preserve">Eprex® </t>
  </si>
  <si>
    <t>Epoetine alpha</t>
  </si>
  <si>
    <t>Epoetine zeta</t>
  </si>
  <si>
    <t xml:space="preserve">Neupogen® </t>
  </si>
  <si>
    <t>Filgrastim</t>
  </si>
  <si>
    <t>Hématologie</t>
  </si>
  <si>
    <t>Follitropine alpha</t>
  </si>
  <si>
    <t>Molécule  de référence</t>
  </si>
  <si>
    <t>Médicaments  biosimilaires</t>
  </si>
  <si>
    <t xml:space="preserve">GONAL-F® </t>
  </si>
  <si>
    <r>
      <rPr>
        <sz val="11"/>
        <color theme="1"/>
        <rFont val="Calibri"/>
        <family val="2"/>
      </rPr>
      <t>● S</t>
    </r>
    <r>
      <rPr>
        <sz val="11"/>
        <color theme="1"/>
        <rFont val="Calibri"/>
        <family val="2"/>
        <scheme val="minor"/>
      </rPr>
      <t xml:space="preserve">térilité par anovulation
</t>
    </r>
    <r>
      <rPr>
        <sz val="11"/>
        <color theme="1"/>
        <rFont val="Calibri"/>
        <family val="2"/>
      </rPr>
      <t>● S</t>
    </r>
    <r>
      <rPr>
        <sz val="11"/>
        <color theme="1"/>
        <rFont val="Calibri"/>
        <family val="2"/>
        <scheme val="minor"/>
      </rPr>
      <t xml:space="preserve">térilité par ovaire polykystique
</t>
    </r>
    <r>
      <rPr>
        <sz val="11"/>
        <color theme="1"/>
        <rFont val="Calibri"/>
        <family val="2"/>
      </rPr>
      <t>● H</t>
    </r>
    <r>
      <rPr>
        <sz val="11"/>
        <color theme="1"/>
        <rFont val="Calibri"/>
        <family val="2"/>
        <scheme val="minor"/>
      </rPr>
      <t xml:space="preserve">yperstimulation dans le cadre de la procréation médicale assistée
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S</t>
    </r>
    <r>
      <rPr>
        <sz val="11"/>
        <color theme="1"/>
        <rFont val="Calibri"/>
        <family val="2"/>
        <scheme val="minor"/>
      </rPr>
      <t xml:space="preserve">timulation du développement folliculaire
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S</t>
    </r>
    <r>
      <rPr>
        <sz val="11"/>
        <color theme="1"/>
        <rFont val="Calibri"/>
        <family val="2"/>
        <scheme val="minor"/>
      </rPr>
      <t>térilité par insuffisance de la spermatogenèse</t>
    </r>
  </si>
  <si>
    <t>Somatropine</t>
  </si>
  <si>
    <t xml:space="preserve">Genotonorm® </t>
  </si>
  <si>
    <t>Insuline glargine</t>
  </si>
  <si>
    <t xml:space="preserve">Lantus® </t>
  </si>
  <si>
    <t xml:space="preserve">Abasaglar® </t>
  </si>
  <si>
    <r>
      <rPr>
        <sz val="11"/>
        <color theme="1"/>
        <rFont val="Calibri"/>
        <family val="2"/>
      </rPr>
      <t>● T</t>
    </r>
    <r>
      <rPr>
        <sz val="11"/>
        <color theme="1"/>
        <rFont val="Calibri"/>
        <family val="2"/>
        <scheme val="minor"/>
      </rPr>
      <t>raitement du diabète sucré</t>
    </r>
  </si>
  <si>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1 fois par jour</t>
    </r>
  </si>
  <si>
    <r>
      <rPr>
        <sz val="11"/>
        <color theme="1"/>
        <rFont val="Calibri"/>
        <family val="2"/>
      </rPr>
      <t>● P</t>
    </r>
    <r>
      <rPr>
        <sz val="11"/>
        <color theme="1"/>
        <rFont val="Calibri"/>
        <family val="2"/>
        <scheme val="minor"/>
      </rPr>
      <t xml:space="preserve">olyarthrite rhumatoïde </t>
    </r>
    <r>
      <rPr>
        <i/>
        <sz val="11"/>
        <color theme="1"/>
        <rFont val="Calibri"/>
        <family val="2"/>
        <scheme val="minor"/>
      </rPr>
      <t xml:space="preserve">(PR)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● Spondylarthrite ankylosante </t>
    </r>
    <r>
      <rPr>
        <i/>
        <sz val="11"/>
        <color theme="1"/>
        <rFont val="Calibri"/>
        <family val="2"/>
        <scheme val="minor"/>
      </rPr>
      <t xml:space="preserve">(SA)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● Rhumatisme psoriasique </t>
    </r>
    <r>
      <rPr>
        <i/>
        <sz val="11"/>
        <color theme="1"/>
        <rFont val="Calibri"/>
        <family val="2"/>
        <scheme val="minor"/>
      </rPr>
      <t xml:space="preserve">(RP)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● Psoriasis </t>
    </r>
    <r>
      <rPr>
        <i/>
        <sz val="11"/>
        <color theme="1"/>
        <rFont val="Calibri"/>
        <family val="2"/>
        <scheme val="minor"/>
      </rPr>
      <t xml:space="preserve">(P)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
● Maladie de Crohn </t>
    </r>
    <r>
      <rPr>
        <i/>
        <sz val="11"/>
        <color theme="1"/>
        <rFont val="Calibri"/>
        <family val="2"/>
        <scheme val="minor"/>
      </rPr>
      <t>(MC)</t>
    </r>
    <r>
      <rPr>
        <sz val="11"/>
        <color theme="1"/>
        <rFont val="Calibri"/>
        <family val="2"/>
        <scheme val="minor"/>
      </rPr>
      <t xml:space="preserve">
● Rectocolite hémorragique </t>
    </r>
    <r>
      <rPr>
        <i/>
        <sz val="11"/>
        <color theme="1"/>
        <rFont val="Calibri"/>
        <family val="2"/>
        <scheme val="minor"/>
      </rPr>
      <t>(RH)</t>
    </r>
    <r>
      <rPr>
        <sz val="11"/>
        <color theme="1"/>
        <rFont val="Calibri"/>
        <family val="2"/>
        <scheme val="minor"/>
      </rPr>
      <t xml:space="preserve">
● Maladie de Takayasu (RTU du 30/09/2014)</t>
    </r>
  </si>
  <si>
    <r>
      <t xml:space="preserve">                                                                                                                                          ● Polyarthrite rhumatoïde </t>
    </r>
    <r>
      <rPr>
        <i/>
        <sz val="11"/>
        <color theme="1"/>
        <rFont val="Calibri"/>
        <family val="2"/>
        <scheme val="minor"/>
      </rPr>
      <t xml:space="preserve">(PR)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● Rhumatisme psoriasique </t>
    </r>
    <r>
      <rPr>
        <i/>
        <sz val="11"/>
        <color theme="1"/>
        <rFont val="Calibri"/>
        <family val="2"/>
        <scheme val="minor"/>
      </rPr>
      <t xml:space="preserve">(RP)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● Spondylarthrite ankylosante </t>
    </r>
    <r>
      <rPr>
        <i/>
        <sz val="11"/>
        <color theme="1"/>
        <rFont val="Calibri"/>
        <family val="2"/>
        <scheme val="minor"/>
      </rPr>
      <t xml:space="preserve">(SA)  </t>
    </r>
    <r>
      <rPr>
        <sz val="11"/>
        <color theme="1"/>
        <rFont val="Calibri"/>
        <family val="2"/>
        <scheme val="minor"/>
      </rPr>
      <t xml:space="preserve">                                                           ● Spondylarthrite axiale non radiographique sévère </t>
    </r>
    <r>
      <rPr>
        <i/>
        <sz val="11"/>
        <color theme="1"/>
        <rFont val="Calibri"/>
        <family val="2"/>
        <scheme val="minor"/>
      </rPr>
      <t>(SAS)</t>
    </r>
    <r>
      <rPr>
        <sz val="11"/>
        <color theme="1"/>
        <rFont val="Calibri"/>
        <family val="2"/>
        <scheme val="minor"/>
      </rPr>
      <t xml:space="preserve">   
● Psoriasis en plaques </t>
    </r>
    <r>
      <rPr>
        <i/>
        <sz val="11"/>
        <color theme="1"/>
        <rFont val="Calibri"/>
        <family val="2"/>
        <scheme val="minor"/>
      </rPr>
      <t xml:space="preserve">(P)  </t>
    </r>
    <r>
      <rPr>
        <sz val="11"/>
        <color theme="1"/>
        <rFont val="Calibri"/>
        <family val="2"/>
        <scheme val="minor"/>
      </rPr>
      <t xml:space="preserve">
● Arthrite juvénile chronique </t>
    </r>
    <r>
      <rPr>
        <i/>
        <sz val="11"/>
        <color theme="1"/>
        <rFont val="Calibri"/>
        <family val="2"/>
        <scheme val="minor"/>
      </rPr>
      <t xml:space="preserve">(AJC) </t>
    </r>
    <r>
      <rPr>
        <sz val="11"/>
        <color theme="1"/>
        <rFont val="Calibri"/>
        <family val="2"/>
        <scheme val="minor"/>
      </rPr>
      <t xml:space="preserve"> 
● Oligoarthrite juvénile </t>
    </r>
    <r>
      <rPr>
        <i/>
        <sz val="11"/>
        <color theme="1"/>
        <rFont val="Calibri"/>
        <family val="2"/>
        <scheme val="minor"/>
      </rPr>
      <t xml:space="preserve">(OJ)  </t>
    </r>
    <r>
      <rPr>
        <sz val="11"/>
        <color theme="1"/>
        <rFont val="Calibri"/>
        <family val="2"/>
        <scheme val="minor"/>
      </rPr>
      <t xml:space="preserve">
● Arthrite psoriasique juvénile </t>
    </r>
    <r>
      <rPr>
        <i/>
        <sz val="11"/>
        <color theme="1"/>
        <rFont val="Calibri"/>
        <family val="2"/>
        <scheme val="minor"/>
      </rPr>
      <t xml:space="preserve">(APJ)  </t>
    </r>
    <r>
      <rPr>
        <sz val="11"/>
        <color theme="1"/>
        <rFont val="Calibri"/>
        <family val="2"/>
        <scheme val="minor"/>
      </rPr>
      <t xml:space="preserve">
● Arthrite avec enthesite </t>
    </r>
    <r>
      <rPr>
        <i/>
        <sz val="11"/>
        <color theme="1"/>
        <rFont val="Calibri"/>
        <family val="2"/>
        <scheme val="minor"/>
      </rPr>
      <t>(AE)</t>
    </r>
  </si>
  <si>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Neutropénie post chimiothérapie cytotoxique</t>
    </r>
    <r>
      <rPr>
        <b/>
        <sz val="12"/>
        <color rgb="FF0070C0"/>
        <rFont val="Calibri"/>
        <family val="2"/>
        <scheme val="minor"/>
      </rPr>
      <t xml:space="preserve"> :   </t>
    </r>
    <r>
      <rPr>
        <b/>
        <sz val="11"/>
        <color theme="1"/>
        <rFont val="Calibri"/>
        <family val="2"/>
        <scheme val="minor"/>
      </rPr>
      <t xml:space="preserve">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5 µg/kg/administration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(0,5 MUI/kg/administration)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1 fois/jour                                                                                                                                  Jusqu'à obtention de l'effet désiré                                                                                                                        </t>
    </r>
    <r>
      <rPr>
        <sz val="8"/>
        <color theme="0"/>
        <rFont val="Calibri"/>
        <family val="2"/>
        <scheme val="minor"/>
      </rPr>
      <t xml:space="preserve">3 fois par semaine (max)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Neutropénie congénitale</t>
    </r>
    <r>
      <rPr>
        <b/>
        <sz val="12"/>
        <color rgb="FF0070C0"/>
        <rFont val="Calibri"/>
        <family val="2"/>
        <scheme val="minor"/>
      </rPr>
      <t xml:space="preserve"> : </t>
    </r>
    <r>
      <rPr>
        <sz val="11"/>
        <color rgb="FF0070C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12 µg/kg/administration (1,2 MUI/kg/administration)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1 fois/jour                                                                                                                                 Jusqu'à obtention de l'effet désiré                                                                                                                                                                 </t>
    </r>
    <r>
      <rPr>
        <b/>
        <sz val="11"/>
        <color theme="0"/>
        <rFont val="Calibri"/>
        <family val="2"/>
        <scheme val="minor"/>
      </rPr>
      <t xml:space="preserve">3 fois par semaine (max)  </t>
    </r>
    <r>
      <rPr>
        <b/>
        <sz val="11"/>
        <color theme="1"/>
        <rFont val="Calibri"/>
        <family val="2"/>
        <scheme val="minor"/>
      </rPr>
      <t xml:space="preserve">                               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Neutropénie cyclique et idiopathique</t>
    </r>
    <r>
      <rPr>
        <b/>
        <sz val="12"/>
        <color rgb="FF0070C0"/>
        <rFont val="Calibri"/>
        <family val="2"/>
        <scheme val="minor"/>
      </rPr>
      <t xml:space="preserve"> :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5 µg/kg/administration (0,5 MUI/kg/administration)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1 fois/jour                                                                                                                                 Jusqu'à obtention de l'effet désiré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Mobilisation CSPH</t>
    </r>
    <r>
      <rPr>
        <b/>
        <sz val="12"/>
        <color rgb="FF0070C0"/>
        <rFont val="Calibri"/>
        <family val="2"/>
        <scheme val="minor"/>
      </rPr>
      <t xml:space="preserve"> :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Non précédéé d'une chimiothérapie myelosuppressive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10 µg/kg/administration (1 MUI/kg/administration)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1 fois/jour pendant 5-7 jours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                                             Non précédéé d'un                   </t>
    </r>
    <r>
      <rPr>
        <sz val="11"/>
        <rFont val="Calibri"/>
        <family val="2"/>
        <scheme val="minor"/>
      </rPr>
      <t xml:space="preserve">Précédée d'unee chimiothérapie myelosuppressive                                                                              </t>
    </r>
    <r>
      <rPr>
        <b/>
        <sz val="11"/>
        <rFont val="Calibri"/>
        <family val="2"/>
        <scheme val="minor"/>
      </rPr>
      <t xml:space="preserve">5 µg/kg/administration (0,5 MUI/kg/administration)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Jusqu'à amélioration hématologique                                                     </t>
    </r>
    <r>
      <rPr>
        <sz val="11"/>
        <color theme="0"/>
        <rFont val="Calibri"/>
        <family val="2"/>
        <scheme val="minor"/>
      </rPr>
      <t xml:space="preserve">Jusqu'à obtention de l'effet désiré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Chez le donneur sain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10 µg/kg/administration (1 MUI/kg/administration)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1 fois/jour pendant 4-5 jours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1 fois/jour pendant 5-7 jours    </t>
    </r>
    <r>
      <rPr>
        <sz val="11"/>
        <rFont val="Calibri"/>
        <family val="2"/>
        <scheme val="minor"/>
      </rPr>
      <t xml:space="preserve">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Neutropénie post greffe de moelle osseuse</t>
    </r>
    <r>
      <rPr>
        <b/>
        <sz val="12"/>
        <color rgb="FF0070C0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10 µg/kg/administration (1 MUI/kg/administration)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1 fois/jour                                                                                                                                  Jusqu'à obtention de l'effet désiré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Patient VIH</t>
    </r>
    <r>
      <rPr>
        <b/>
        <sz val="12"/>
        <color rgb="FF0070C0"/>
        <rFont val="Calibri"/>
        <family val="2"/>
        <scheme val="minor"/>
      </rPr>
      <t xml:space="preserve"> :  </t>
    </r>
    <r>
      <rPr>
        <b/>
        <sz val="11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1-10 µg/kg/administration (0,1-1 MUI/kg/administration)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1 fois/jour jusqu'à obtention de l'effet désiré                                                                              </t>
    </r>
  </si>
  <si>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Stérilité par anovulation et ovaire polykystique</t>
    </r>
    <r>
      <rPr>
        <b/>
        <sz val="12"/>
        <color rgb="FF0070C0"/>
        <rFont val="Calibri"/>
        <family val="2"/>
        <scheme val="minor"/>
      </rPr>
      <t xml:space="preserve"> :  </t>
    </r>
    <r>
      <rPr>
        <sz val="12"/>
        <color theme="1"/>
        <rFont val="Calibri"/>
        <family val="2"/>
        <scheme val="minor"/>
      </rPr>
      <t xml:space="preserve">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Phase initiale : </t>
    </r>
    <r>
      <rPr>
        <b/>
        <sz val="11"/>
        <color theme="1"/>
        <rFont val="Calibri"/>
        <family val="2"/>
        <scheme val="minor"/>
      </rPr>
      <t xml:space="preserve">75-150 UI/administration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gggggggggggggg </t>
    </r>
    <r>
      <rPr>
        <sz val="11"/>
        <color theme="1"/>
        <rFont val="Calibri"/>
        <family val="2"/>
        <scheme val="minor"/>
      </rPr>
      <t xml:space="preserve">1 fois par jour pendant 1 à 2 semaines                                                      Phase d'entretien : </t>
    </r>
    <r>
      <rPr>
        <b/>
        <sz val="11"/>
        <color theme="1"/>
        <rFont val="Calibri"/>
        <family val="2"/>
        <scheme val="minor"/>
      </rPr>
      <t xml:space="preserve">75-225 UI/administration                                                                                                           </t>
    </r>
    <r>
      <rPr>
        <b/>
        <sz val="11"/>
        <color theme="0"/>
        <rFont val="Calibri"/>
        <family val="2"/>
        <scheme val="minor"/>
      </rPr>
      <t>iiiiiiiiiiiiiiiiiiiiii</t>
    </r>
    <r>
      <rPr>
        <sz val="11"/>
        <color theme="1"/>
        <rFont val="Calibri"/>
        <family val="2"/>
        <scheme val="minor"/>
      </rPr>
      <t xml:space="preserve">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Hyperstimulation dans le cadre de la PMA</t>
    </r>
    <r>
      <rPr>
        <b/>
        <sz val="12"/>
        <color rgb="FF0070C0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150-225 UI/administration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1 fois par jour                                                                                                                         Pendant 5 à 10 jours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>iiiiiiiiiiiiiiiiiiioiii</t>
    </r>
    <r>
      <rPr>
        <sz val="11"/>
        <color theme="1"/>
        <rFont val="Calibri"/>
        <family val="2"/>
        <scheme val="minor"/>
      </rPr>
      <t xml:space="preserve">                                  </t>
    </r>
    <r>
      <rPr>
        <sz val="11"/>
        <color theme="0"/>
        <rFont val="Calibri"/>
        <family val="2"/>
        <scheme val="minor"/>
      </rPr>
      <t>3 fois par semaine (max)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Stimulation du développement folliculaire</t>
    </r>
    <r>
      <rPr>
        <b/>
        <sz val="12"/>
        <color rgb="FF0070C0"/>
        <rFont val="Calibri"/>
        <family val="2"/>
        <scheme val="minor"/>
      </rPr>
      <t xml:space="preserve"> :</t>
    </r>
    <r>
      <rPr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75-150 UI/administration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1 fois par jour                                                                                                                         Pendant 7 à 14 jours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Insuffisance de la spermatogenèse</t>
    </r>
    <r>
      <rPr>
        <b/>
        <sz val="12"/>
        <color rgb="FF0070C0"/>
        <rFont val="Calibri"/>
        <family val="2"/>
        <scheme val="minor"/>
      </rPr>
      <t xml:space="preserve"> :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150 UI/administration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3 fois par semaine                                                                                                             Pendant 4 mois minimun                                                          </t>
    </r>
    <r>
      <rPr>
        <sz val="11"/>
        <color theme="0"/>
        <rFont val="Calibri"/>
        <family val="2"/>
        <scheme val="minor"/>
      </rPr>
      <t>3 fois par semain</t>
    </r>
  </si>
  <si>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Enfant - déficit somatotrope</t>
    </r>
    <r>
      <rPr>
        <b/>
        <sz val="12"/>
        <color rgb="FF0070C0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 xml:space="preserve">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0,025-0,035 mg/kg/administration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1 fois par jour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Enfant - syndrome de Turner</t>
    </r>
    <r>
      <rPr>
        <b/>
        <sz val="12"/>
        <color rgb="FF0070C0"/>
        <rFont val="Calibri"/>
        <family val="2"/>
        <scheme val="minor"/>
      </rPr>
      <t xml:space="preserve"> 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0,045-0,05 mg/kg/administration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1 fois par jour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Enfant - IRC</t>
    </r>
    <r>
      <rPr>
        <b/>
        <sz val="12"/>
        <color rgb="FF0070C0"/>
        <rFont val="Calibri"/>
        <family val="2"/>
        <scheme val="minor"/>
      </rPr>
      <t xml:space="preserve">: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0,045-0,05 mg/kg/administration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1 fois par jour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Enfant - syndrome Prader-Willi</t>
    </r>
    <r>
      <rPr>
        <b/>
        <sz val="12"/>
        <color rgb="FF0070C0"/>
        <rFont val="Calibri"/>
        <family val="2"/>
        <scheme val="minor"/>
      </rPr>
      <t xml:space="preserve"> :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0,035 mg/kg/administration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1 fois par jour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in● Enfant - IRC:   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 xml:space="preserve">Enfant - retard de croissance naissance </t>
    </r>
    <r>
      <rPr>
        <b/>
        <sz val="12"/>
        <color rgb="FF0070C0"/>
        <rFont val="Calibri"/>
        <family val="2"/>
        <scheme val="minor"/>
      </rPr>
      <t xml:space="preserve">: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0,035 mg/kg/administration 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1 fois par jour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in● Enfant - IRC: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>●</t>
    </r>
    <r>
      <rPr>
        <b/>
        <u/>
        <sz val="12"/>
        <color rgb="FF0070C0"/>
        <rFont val="Calibri"/>
        <family val="2"/>
        <scheme val="minor"/>
      </rPr>
      <t xml:space="preserve"> Adulte - déficit somatotrope</t>
    </r>
    <r>
      <rPr>
        <b/>
        <sz val="12"/>
        <color rgb="FF0070C0"/>
        <rFont val="Calibri"/>
        <family val="2"/>
        <scheme val="minor"/>
      </rPr>
      <t xml:space="preserve">: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0,15-0,3 mg/kg/administration   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1 fois par jour </t>
    </r>
  </si>
  <si>
    <t>Posologie 3 mg/kg</t>
  </si>
  <si>
    <t>Remicade 100mg</t>
  </si>
  <si>
    <t>Remsima 100mg</t>
  </si>
  <si>
    <t>Inflectra 100mg</t>
  </si>
  <si>
    <t>Prix d'achat unitaire                       ( HT €)</t>
  </si>
  <si>
    <t>Coût annuel du traitement ( HT €)</t>
  </si>
  <si>
    <t xml:space="preserve">Ville </t>
  </si>
  <si>
    <t>Prix de la présentation               (HT €)</t>
  </si>
  <si>
    <t>Hôpital</t>
  </si>
  <si>
    <t>Tarification responsabilité                              (HT €)</t>
  </si>
  <si>
    <t>N/A</t>
  </si>
  <si>
    <t>Posologie 5 mg/kg</t>
  </si>
  <si>
    <t xml:space="preserve">   Biosimilaires non commercialisés en France</t>
  </si>
  <si>
    <t>Différence de côut annuel entre la molécule de référence et le biosimilaire                                                 (%)</t>
  </si>
  <si>
    <r>
      <t xml:space="preserve">Le traitement par la molécule de référence est </t>
    </r>
    <r>
      <rPr>
        <b/>
        <sz val="11"/>
        <color rgb="FFFF0000"/>
        <rFont val="Calibri"/>
        <family val="2"/>
        <scheme val="minor"/>
      </rPr>
      <t>X %</t>
    </r>
    <r>
      <rPr>
        <sz val="11"/>
        <color theme="1"/>
        <rFont val="Calibri"/>
        <family val="2"/>
        <scheme val="minor"/>
      </rPr>
      <t xml:space="preserve"> plus couteux que celui par le biosimilaire</t>
    </r>
  </si>
  <si>
    <r>
      <t xml:space="preserve">Nombre de flacons pour                   1 annnée de traitement </t>
    </r>
    <r>
      <rPr>
        <b/>
        <sz val="8"/>
        <color rgb="FF92D050"/>
        <rFont val="Calibri"/>
        <family val="2"/>
        <scheme val="minor"/>
      </rPr>
      <t>(pour un patient de 70kg)</t>
    </r>
  </si>
  <si>
    <t>Montant économisé par patient                                 sur 1 année de traitement                                                                                (HT €)</t>
  </si>
  <si>
    <t>Montant économisé par patient                                                            sur 1 année  de traitement                                     (HT €)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</si>
  <si>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par an et  par                      patient (de 70kg)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</si>
  <si>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par an et par                     patient (de 70kg)</t>
    </r>
  </si>
  <si>
    <t>50 mg/1mL injection seringue</t>
  </si>
  <si>
    <t>50 mg/1mL injection stylo</t>
  </si>
  <si>
    <t xml:space="preserve">Benepali </t>
  </si>
  <si>
    <t xml:space="preserve">Embrel </t>
  </si>
  <si>
    <r>
      <t xml:space="preserve">Nombre de flacons pour                   12 semaines de traitement </t>
    </r>
    <r>
      <rPr>
        <b/>
        <sz val="8"/>
        <color rgb="FF92D050"/>
        <rFont val="Calibri"/>
        <family val="2"/>
        <scheme val="minor"/>
      </rPr>
      <t>(pour un patient de 70kg)</t>
    </r>
  </si>
  <si>
    <t>Différence de côut entre la molécule de référence et le biosimilaire                                                 (%)</t>
  </si>
  <si>
    <t>Montant économisé par patient                                 pour 12 semaines de traitement                                                                                (HT €)</t>
  </si>
  <si>
    <t>Coût pour 12 semaines du traitement                                                 ( HT €)</t>
  </si>
  <si>
    <t>Prix de la présentation               (TTC €)</t>
  </si>
  <si>
    <t>4 seringues/boite</t>
  </si>
  <si>
    <r>
      <t xml:space="preserve">Nombre de flacons pour                   24 semaines de traitement </t>
    </r>
    <r>
      <rPr>
        <b/>
        <sz val="8"/>
        <color rgb="FF92D050"/>
        <rFont val="Calibri"/>
        <family val="2"/>
        <scheme val="minor"/>
      </rPr>
      <t>(pour un patient de 70kg)</t>
    </r>
  </si>
  <si>
    <t>Coût pour 24 semaines du traitement                                                 ( HT €)</t>
  </si>
  <si>
    <t>Montant économisé par patient                                 pour 24 semaines de traitement                                                                                (HT €)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</si>
  <si>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12 semaines de traitement et  par patient (de 70kg)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</si>
  <si>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24 semaines de traitement et  par patient (de 70kg)</t>
    </r>
  </si>
  <si>
    <r>
      <t xml:space="preserve">Nombre de flacons pour                   16 semaines de traitement </t>
    </r>
    <r>
      <rPr>
        <b/>
        <sz val="8"/>
        <color rgb="FF92D050"/>
        <rFont val="Calibri"/>
        <family val="2"/>
        <scheme val="minor"/>
      </rPr>
      <t>(pour un patient de 70kg)</t>
    </r>
  </si>
  <si>
    <t>Coût pour 16 semaines du traitement                                                 ( HT €)</t>
  </si>
  <si>
    <t>Montant économisé par patient                                 pour 16 semaines de traitement                                                                                (HT €)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</si>
  <si>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16 semaines de traitement et  par patient (de 70kg)</t>
    </r>
  </si>
  <si>
    <r>
      <rPr>
        <b/>
        <sz val="11"/>
        <rFont val="Calibri"/>
        <family val="2"/>
        <scheme val="minor"/>
      </rPr>
      <t xml:space="preserve">791,87  </t>
    </r>
    <r>
      <rPr>
        <sz val="11"/>
        <rFont val="Calibri"/>
        <family val="2"/>
        <scheme val="minor"/>
      </rPr>
      <t xml:space="preserve">                        (01/09/2016)</t>
    </r>
  </si>
  <si>
    <r>
      <rPr>
        <b/>
        <sz val="11"/>
        <rFont val="Calibri"/>
        <family val="2"/>
        <scheme val="minor"/>
      </rPr>
      <t>174,142</t>
    </r>
    <r>
      <rPr>
        <sz val="11"/>
        <rFont val="Calibri"/>
        <family val="2"/>
        <scheme val="minor"/>
      </rPr>
      <t xml:space="preserve">                         (26/05/2016)</t>
    </r>
  </si>
  <si>
    <r>
      <rPr>
        <b/>
        <sz val="11"/>
        <color theme="1"/>
        <rFont val="Calibri"/>
        <family val="2"/>
        <scheme val="minor"/>
      </rPr>
      <t xml:space="preserve">382,275 </t>
    </r>
    <r>
      <rPr>
        <sz val="11"/>
        <color theme="1"/>
        <rFont val="Calibri"/>
        <family val="2"/>
        <scheme val="minor"/>
      </rPr>
      <t xml:space="preserve">                         (01/09/2016)</t>
    </r>
  </si>
  <si>
    <r>
      <rPr>
        <b/>
        <sz val="11"/>
        <color theme="1"/>
        <rFont val="Calibri"/>
        <family val="2"/>
        <scheme val="minor"/>
      </rPr>
      <t>382,275</t>
    </r>
    <r>
      <rPr>
        <sz val="11"/>
        <color theme="1"/>
        <rFont val="Calibri"/>
        <family val="2"/>
        <scheme val="minor"/>
      </rPr>
      <t xml:space="preserve">                          (01/09/2016)</t>
    </r>
  </si>
  <si>
    <r>
      <rPr>
        <b/>
        <sz val="11"/>
        <color theme="1"/>
        <rFont val="Calibri"/>
        <family val="2"/>
        <scheme val="minor"/>
      </rPr>
      <t xml:space="preserve">382,275    </t>
    </r>
    <r>
      <rPr>
        <sz val="11"/>
        <color theme="1"/>
        <rFont val="Calibri"/>
        <family val="2"/>
        <scheme val="minor"/>
      </rPr>
      <t xml:space="preserve">                      (01/09/2016)</t>
    </r>
  </si>
  <si>
    <t>100 UI/mL cartouche 3mL</t>
  </si>
  <si>
    <t xml:space="preserve">Lantus </t>
  </si>
  <si>
    <t>Abasaglar</t>
  </si>
  <si>
    <t>5 cartouches/boite</t>
  </si>
  <si>
    <t>Coût pour 1 mois de traitement                                                 ( HT €)</t>
  </si>
  <si>
    <t>Montant économisé par patient                                 pour 1 mois de traitement                                                                                (HT €)</t>
  </si>
  <si>
    <r>
      <rPr>
        <b/>
        <sz val="11"/>
        <rFont val="Calibri"/>
        <family val="2"/>
        <scheme val="minor"/>
      </rPr>
      <t xml:space="preserve">53,34  </t>
    </r>
    <r>
      <rPr>
        <sz val="11"/>
        <rFont val="Calibri"/>
        <family val="2"/>
        <scheme val="minor"/>
      </rPr>
      <t xml:space="preserve">                        (02/01/2016)</t>
    </r>
  </si>
  <si>
    <r>
      <rPr>
        <b/>
        <sz val="11"/>
        <rFont val="Calibri"/>
        <family val="2"/>
        <scheme val="minor"/>
      </rPr>
      <t xml:space="preserve">44,54  </t>
    </r>
    <r>
      <rPr>
        <sz val="11"/>
        <rFont val="Calibri"/>
        <family val="2"/>
        <scheme val="minor"/>
      </rPr>
      <t xml:space="preserve">                        (07/01/2016)</t>
    </r>
  </si>
  <si>
    <t>100 UI/mL stylo 3mL</t>
  </si>
  <si>
    <r>
      <t xml:space="preserve">Le traitement par la molécule de référence est  </t>
    </r>
    <r>
      <rPr>
        <b/>
        <sz val="11"/>
        <color rgb="FFFF0000"/>
        <rFont val="Calibri"/>
        <family val="2"/>
        <scheme val="minor"/>
      </rPr>
      <t>X %</t>
    </r>
    <r>
      <rPr>
        <sz val="11"/>
        <color theme="1"/>
        <rFont val="Calibri"/>
        <family val="2"/>
        <scheme val="minor"/>
      </rPr>
      <t xml:space="preserve"> plus couteux que celui par le biosimilaire</t>
    </r>
  </si>
  <si>
    <t>Follitroprine alfa</t>
  </si>
  <si>
    <t>GONAL F</t>
  </si>
  <si>
    <t>BEMFOLA</t>
  </si>
  <si>
    <t>75 UI</t>
  </si>
  <si>
    <t>150 UI</t>
  </si>
  <si>
    <t>225 UI</t>
  </si>
  <si>
    <t>300 UI</t>
  </si>
  <si>
    <t>450 UI</t>
  </si>
  <si>
    <t>900 UI</t>
  </si>
  <si>
    <t>1050 UI</t>
  </si>
  <si>
    <t>Stérilité par anovulation et ovaire polykystique</t>
  </si>
  <si>
    <t>Différence de côut entre la molécule de référence et le biosimilaire                                                                                                 (%)</t>
  </si>
  <si>
    <t>Gonal F 75 UI</t>
  </si>
  <si>
    <t>Bemfola 150 UI</t>
  </si>
  <si>
    <t>Biosimilaire</t>
  </si>
  <si>
    <t>Hyperstimulation dans le cadre de la PMA</t>
  </si>
  <si>
    <t xml:space="preserve">Nombre de flacons pour                   10 jours de traitement                 </t>
  </si>
  <si>
    <t>Bemfola 225 UI</t>
  </si>
  <si>
    <t>Coût pour 10 jours de traitement                                                 ( HT €)</t>
  </si>
  <si>
    <t>Montant économisé par patient                                 pour 10 jours de traitement                                                                                (HT €)</t>
  </si>
  <si>
    <t>Stimulation du développement folliculaire</t>
  </si>
  <si>
    <t xml:space="preserve">Nombre de flacons pour                   14 jours de traitement                 </t>
  </si>
  <si>
    <t>Coût pour 14 jours de traitement                                                 ( HT €)</t>
  </si>
  <si>
    <t>Montant économisé par patient                                 pour 14 jours de traitement                                                                                (HT €)</t>
  </si>
  <si>
    <t>Insuffisance de la spermatogénèse</t>
  </si>
  <si>
    <t xml:space="preserve">Nombre de flacons pour                   4 mois de traitement                 </t>
  </si>
  <si>
    <t>Coût pour 4 mois de traitement                                                 ( HT €)</t>
  </si>
  <si>
    <t>Montant économisé par patient                                 pour 4 mois de traitement                                                                                (HT €)</t>
  </si>
  <si>
    <t xml:space="preserve">Conditionnement </t>
  </si>
  <si>
    <t>EPREX</t>
  </si>
  <si>
    <t>RETACRIT</t>
  </si>
  <si>
    <t>3000 UI</t>
  </si>
  <si>
    <t>2000 UI</t>
  </si>
  <si>
    <t>1000 UI</t>
  </si>
  <si>
    <t>4000 UI</t>
  </si>
  <si>
    <t>5000 UI</t>
  </si>
  <si>
    <t>6000 UI</t>
  </si>
  <si>
    <t>8000 UI</t>
  </si>
  <si>
    <t>10000 UI</t>
  </si>
  <si>
    <t>20000 UI</t>
  </si>
  <si>
    <t>30000 UI</t>
  </si>
  <si>
    <t>40000 UI</t>
  </si>
  <si>
    <t>6 seringues</t>
  </si>
  <si>
    <t>1 seringue</t>
  </si>
  <si>
    <r>
      <t xml:space="preserve">Nombre de flacons pour                   1 semaine de traitement </t>
    </r>
    <r>
      <rPr>
        <b/>
        <sz val="8"/>
        <color rgb="FF92D050"/>
        <rFont val="Calibri"/>
        <family val="2"/>
        <scheme val="minor"/>
      </rPr>
      <t>(pour un patient de 70kg)</t>
    </r>
    <r>
      <rPr>
        <b/>
        <sz val="8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             </t>
    </r>
  </si>
  <si>
    <t>Eprex 4000 UI</t>
  </si>
  <si>
    <t>Retacrit 4000 UI</t>
  </si>
  <si>
    <t>Coût pour 1 semaine de traitement                                                 ( HT €)</t>
  </si>
  <si>
    <t>Montant économisé par patient pour 1 semaine de traitement                                                                                (HT €)</t>
  </si>
  <si>
    <t>Eprex 20000 UI</t>
  </si>
  <si>
    <t>Retacrit 20000 UI</t>
  </si>
  <si>
    <t>Anémie - réduction des besoins transfusionnels</t>
  </si>
  <si>
    <t>Eprex 10000 UI</t>
  </si>
  <si>
    <t>Retacrit 10000 UI</t>
  </si>
  <si>
    <t>Don de sang autologue</t>
  </si>
  <si>
    <r>
      <t xml:space="preserve">Nombre de flacons pour                   3 semaines de traitement  </t>
    </r>
    <r>
      <rPr>
        <b/>
        <sz val="8"/>
        <color rgb="FF92D050"/>
        <rFont val="Calibri"/>
        <family val="2"/>
        <scheme val="minor"/>
      </rPr>
      <t xml:space="preserve">(pour un patient de 70kg) </t>
    </r>
    <r>
      <rPr>
        <b/>
        <sz val="11"/>
        <color theme="1"/>
        <rFont val="Calibri"/>
        <family val="2"/>
        <scheme val="minor"/>
      </rPr>
      <t xml:space="preserve">               </t>
    </r>
  </si>
  <si>
    <t>Coût pour 3 semaines de traitement                                                 ( HT €)</t>
  </si>
  <si>
    <t>Retacrit 40000 UI</t>
  </si>
  <si>
    <t>Eprex 40000 UI</t>
  </si>
  <si>
    <t>Chirurgie - réduction des besoins transfusionnels</t>
  </si>
  <si>
    <t>Montant économisé par patient                                 pour 3 semaines de traitement                                                                                (HT €)</t>
  </si>
  <si>
    <t>Epoétine alfa</t>
  </si>
  <si>
    <t>BINOCRIT</t>
  </si>
  <si>
    <t>Binocrit 4000 UI</t>
  </si>
  <si>
    <t>Binocrit 20000 UI</t>
  </si>
  <si>
    <t>Binocrit 10000 UI</t>
  </si>
  <si>
    <t>Binocrit 40000 UI</t>
  </si>
  <si>
    <t>30 UI</t>
  </si>
  <si>
    <t>48 UI</t>
  </si>
  <si>
    <t>5 seringues</t>
  </si>
  <si>
    <t>NEUPOGEN</t>
  </si>
  <si>
    <t>TEVAGRASTIM</t>
  </si>
  <si>
    <t>RATIOGRASTIM</t>
  </si>
  <si>
    <t>ZARZIO</t>
  </si>
  <si>
    <t>NIVESTIM</t>
  </si>
  <si>
    <t>ACCOFIL</t>
  </si>
  <si>
    <t>NEULASTA</t>
  </si>
  <si>
    <t>Neutropénie post chimiothérapie cytotoxique</t>
  </si>
  <si>
    <t>0,5 MUI/kg/administration</t>
  </si>
  <si>
    <r>
      <t xml:space="preserve">Nombre de flacons pour                   1 jour de traitement                    </t>
    </r>
    <r>
      <rPr>
        <b/>
        <sz val="8"/>
        <color rgb="FF92D050"/>
        <rFont val="Calibri"/>
        <family val="2"/>
        <scheme val="minor"/>
      </rPr>
      <t>(pour un patient de 70kg)</t>
    </r>
    <r>
      <rPr>
        <b/>
        <sz val="8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             </t>
    </r>
  </si>
  <si>
    <t>Coût pour 1 jour de traitement                                                 ( HT €)</t>
  </si>
  <si>
    <t>Neupogen 30 UI</t>
  </si>
  <si>
    <t>Tevagrastim 30 UI</t>
  </si>
  <si>
    <t>Nivestim 30 UI</t>
  </si>
  <si>
    <t>Zarzio 30 UI</t>
  </si>
  <si>
    <t>Accofil 30 UI</t>
  </si>
  <si>
    <t>Economie ville</t>
  </si>
  <si>
    <t>1,2 MUI/kg/administration</t>
  </si>
  <si>
    <t>Neupogen 48 UI</t>
  </si>
  <si>
    <t>Tevagrastim 48 UI</t>
  </si>
  <si>
    <t>Zarzio 48 UI</t>
  </si>
  <si>
    <t>Nivestim 48 UI</t>
  </si>
  <si>
    <t>Accofil 48 UI</t>
  </si>
  <si>
    <t>Neutropénie congénitale</t>
  </si>
  <si>
    <t>Neutropénie cyclique et idiopathique</t>
  </si>
  <si>
    <t>Mobilisation CSPH</t>
  </si>
  <si>
    <t>Précédée d'une chimiothérapie myelosuppressive</t>
  </si>
  <si>
    <t>Précédée d'une chimiothérapie non  myelosuppressive ou chez les donneurs sains</t>
  </si>
  <si>
    <t>1 MUI/kg/administration</t>
  </si>
  <si>
    <t>Neutropénie post greffe de moelle osseuse</t>
  </si>
  <si>
    <t>Patient VIH</t>
  </si>
  <si>
    <t>1 MUI/kg/administration max</t>
  </si>
  <si>
    <t>GENOTONORM</t>
  </si>
  <si>
    <t>OMNITROPE</t>
  </si>
  <si>
    <t>0,6 mg</t>
  </si>
  <si>
    <t>0,8 mg</t>
  </si>
  <si>
    <t>1 mg</t>
  </si>
  <si>
    <t>1,2 mg</t>
  </si>
  <si>
    <t>1,4 mg</t>
  </si>
  <si>
    <t>1,6 mg</t>
  </si>
  <si>
    <t>1,8 mg</t>
  </si>
  <si>
    <t>2 mg</t>
  </si>
  <si>
    <t>5 mg</t>
  </si>
  <si>
    <t>5,3 mg</t>
  </si>
  <si>
    <t>12 mg</t>
  </si>
  <si>
    <t>10 mg</t>
  </si>
  <si>
    <t>15 mg</t>
  </si>
  <si>
    <t>Traitement à destination de la population pédiatrique</t>
  </si>
  <si>
    <t xml:space="preserve">Monopole du Genotonorm® </t>
  </si>
  <si>
    <t>Traitement à destination de la population adulte</t>
  </si>
  <si>
    <t>Montant économisé par patient                                 pour 1 jour de traitement                                                                                (HT €)</t>
  </si>
  <si>
    <t>Genotonorm 12mg</t>
  </si>
  <si>
    <t>Omnitrope 10mg</t>
  </si>
  <si>
    <t>Différence de prix 30 UI (TTC €)</t>
  </si>
  <si>
    <t>Différence de prix 48 UI (TTC €)</t>
  </si>
  <si>
    <t>Flixabi 100mg</t>
  </si>
  <si>
    <t xml:space="preserve">Différence de prix/injection                                  (TTC €) </t>
  </si>
  <si>
    <t>OVALEAP</t>
  </si>
  <si>
    <t>Laboratoire exploitant</t>
  </si>
  <si>
    <t>PFIZER LTD</t>
  </si>
  <si>
    <t>PFIZER</t>
  </si>
  <si>
    <t>SAMSUNG BIOEPIS UK LIMITED</t>
  </si>
  <si>
    <t>JANSSEN CILAG</t>
  </si>
  <si>
    <t>SANDOZ</t>
  </si>
  <si>
    <t>HOSPIRA UK LTD</t>
  </si>
  <si>
    <t>HOSPIRA FRANCE</t>
  </si>
  <si>
    <t>AMGEN EUROPE BV</t>
  </si>
  <si>
    <t>AMGEN</t>
  </si>
  <si>
    <t>MERCK SERONO EUROPE LTD</t>
  </si>
  <si>
    <t xml:space="preserve">MERCK SERONO </t>
  </si>
  <si>
    <t>SANOFI AVENTIS DEUTSCHLAND GMBH</t>
  </si>
  <si>
    <t>ELI LILLY REGIONAL OPERATIONS GMBH</t>
  </si>
  <si>
    <t>MSD FRANCE</t>
  </si>
  <si>
    <t>JANSSEN BIOLOGICS BV</t>
  </si>
  <si>
    <t>Rituximab</t>
  </si>
  <si>
    <t>ROCHE REGISTRATION LTD</t>
  </si>
  <si>
    <t>ROCHE</t>
  </si>
  <si>
    <t xml:space="preserve">   Biosimilaires en cours de commercialisation en France</t>
  </si>
  <si>
    <t xml:space="preserve">Inflectra®    </t>
  </si>
  <si>
    <t xml:space="preserve">Remsima®                                           </t>
  </si>
  <si>
    <t xml:space="preserve">Flixabi® </t>
  </si>
  <si>
    <t xml:space="preserve">SAMSUNG BIOEPIS UK LIMITED </t>
  </si>
  <si>
    <t>CELLTRION HEALTHCARE HUNGARY KFT</t>
  </si>
  <si>
    <t>BIOGARAN</t>
  </si>
  <si>
    <r>
      <rPr>
        <b/>
        <sz val="11"/>
        <color rgb="FF0070C0"/>
        <rFont val="Calibri"/>
        <family val="2"/>
      </rPr>
      <t xml:space="preserve">                                            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</rPr>
      <t xml:space="preserve">● </t>
    </r>
    <r>
      <rPr>
        <b/>
        <u/>
        <sz val="11"/>
        <color rgb="FF0070C0"/>
        <rFont val="Calibri"/>
        <family val="2"/>
        <scheme val="minor"/>
      </rPr>
      <t>PR</t>
    </r>
    <r>
      <rPr>
        <b/>
        <sz val="12"/>
        <color rgb="FF0070C0"/>
        <rFont val="Calibri"/>
        <family val="2"/>
        <scheme val="minor"/>
      </rPr>
      <t xml:space="preserve"> :    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Dose initiale de </t>
    </r>
    <r>
      <rPr>
        <b/>
        <sz val="11"/>
        <color theme="1"/>
        <rFont val="Calibri"/>
        <family val="2"/>
        <scheme val="minor"/>
      </rPr>
      <t>3 mg/kg</t>
    </r>
    <r>
      <rPr>
        <sz val="11"/>
        <color theme="1"/>
        <rFont val="Calibri"/>
        <family val="2"/>
        <scheme val="minor"/>
      </rPr>
      <t xml:space="preserve"> administrée par perfusion IV suivie de perfusions de </t>
    </r>
    <r>
      <rPr>
        <b/>
        <sz val="11"/>
        <color theme="1"/>
        <rFont val="Calibri"/>
        <family val="2"/>
        <scheme val="minor"/>
      </rPr>
      <t>3 mg/kg</t>
    </r>
    <r>
      <rPr>
        <sz val="11"/>
        <color theme="1"/>
        <rFont val="Calibri"/>
        <family val="2"/>
        <scheme val="minor"/>
      </rPr>
      <t xml:space="preserve"> aux semaines 2 et 6 après la dose initiale, puis perfusion de </t>
    </r>
    <r>
      <rPr>
        <b/>
        <sz val="11"/>
        <color theme="1"/>
        <rFont val="Calibri"/>
        <family val="2"/>
        <scheme val="minor"/>
      </rPr>
      <t>3mg/kg</t>
    </r>
    <r>
      <rPr>
        <sz val="11"/>
        <color theme="1"/>
        <rFont val="Calibri"/>
        <family val="2"/>
        <scheme val="minor"/>
      </rPr>
      <t xml:space="preserve"> toutes les 8 semaines
</t>
    </r>
    <r>
      <rPr>
        <sz val="12"/>
        <color rgb="FF0070C0"/>
        <rFont val="Calibri"/>
        <family val="2"/>
      </rPr>
      <t xml:space="preserve">● </t>
    </r>
    <r>
      <rPr>
        <b/>
        <u/>
        <sz val="12"/>
        <color rgb="FF0070C0"/>
        <rFont val="Calibri"/>
        <family val="2"/>
        <scheme val="minor"/>
      </rPr>
      <t>SA, RP, P, MC, RH</t>
    </r>
    <r>
      <rPr>
        <b/>
        <sz val="12"/>
        <color rgb="FF0070C0"/>
        <rFont val="Calibri"/>
        <family val="2"/>
        <scheme val="minor"/>
      </rPr>
      <t xml:space="preserve"> :</t>
    </r>
    <r>
      <rPr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Dose initiale de</t>
    </r>
    <r>
      <rPr>
        <b/>
        <sz val="11"/>
        <color theme="1"/>
        <rFont val="Calibri"/>
        <family val="2"/>
        <scheme val="minor"/>
      </rPr>
      <t xml:space="preserve"> 5 mg/kg</t>
    </r>
    <r>
      <rPr>
        <sz val="11"/>
        <color theme="1"/>
        <rFont val="Calibri"/>
        <family val="2"/>
        <scheme val="minor"/>
      </rPr>
      <t xml:space="preserve"> administrée par perfusion IV, suivie d'une perfusion de </t>
    </r>
    <r>
      <rPr>
        <b/>
        <sz val="11"/>
        <color theme="1"/>
        <rFont val="Calibri"/>
        <family val="2"/>
        <scheme val="minor"/>
      </rPr>
      <t>5 mg/kg</t>
    </r>
    <r>
      <rPr>
        <sz val="11"/>
        <color theme="1"/>
        <rFont val="Calibri"/>
        <family val="2"/>
        <scheme val="minor"/>
      </rPr>
      <t xml:space="preserve"> aux semaines 2 et 6 après la dose initiale, puis perfusions de </t>
    </r>
    <r>
      <rPr>
        <b/>
        <sz val="11"/>
        <color theme="1"/>
        <rFont val="Calibri"/>
        <family val="2"/>
        <scheme val="minor"/>
      </rPr>
      <t>5mg/kg</t>
    </r>
    <r>
      <rPr>
        <sz val="11"/>
        <color theme="1"/>
        <rFont val="Calibri"/>
        <family val="2"/>
        <scheme val="minor"/>
      </rPr>
      <t xml:space="preserve"> toutes les 8 semaines
                                    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</rPr>
      <t xml:space="preserve">● </t>
    </r>
    <r>
      <rPr>
        <b/>
        <u/>
        <sz val="12"/>
        <color rgb="FF0070C0"/>
        <rFont val="Calibri"/>
        <family val="2"/>
        <scheme val="minor"/>
      </rPr>
      <t>Maladie de Takayasu</t>
    </r>
    <r>
      <rPr>
        <b/>
        <sz val="12"/>
        <color rgb="FF0070C0"/>
        <rFont val="Calibri"/>
        <family val="2"/>
        <scheme val="minor"/>
      </rPr>
      <t xml:space="preserve"> :              </t>
    </r>
    <r>
      <rPr>
        <b/>
        <sz val="11"/>
        <color rgb="FF0070C0"/>
        <rFont val="Calibri"/>
        <family val="2"/>
        <scheme val="minor"/>
      </rPr>
      <t xml:space="preserve">                                                                                 </t>
    </r>
    <r>
      <rPr>
        <sz val="11"/>
        <rFont val="Calibri"/>
        <family val="2"/>
        <scheme val="minor"/>
      </rPr>
      <t>Dose initiale</t>
    </r>
    <r>
      <rPr>
        <b/>
        <sz val="11"/>
        <rFont val="Calibri"/>
        <family val="2"/>
        <scheme val="minor"/>
      </rPr>
      <t xml:space="preserve"> de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3-5 mg/kg</t>
    </r>
    <r>
      <rPr>
        <sz val="11"/>
        <color theme="1"/>
        <rFont val="Calibri"/>
        <family val="2"/>
        <scheme val="minor"/>
      </rPr>
      <t xml:space="preserve"> administrée par perfusion IV, suivie d’une perfusion de </t>
    </r>
    <r>
      <rPr>
        <b/>
        <sz val="11"/>
        <color theme="1"/>
        <rFont val="Calibri"/>
        <family val="2"/>
        <scheme val="minor"/>
      </rPr>
      <t>3-5 mg/kg</t>
    </r>
    <r>
      <rPr>
        <sz val="11"/>
        <color theme="1"/>
        <rFont val="Calibri"/>
        <family val="2"/>
        <scheme val="minor"/>
      </rPr>
      <t xml:space="preserve"> aux semaines 2 et 6 après la dose initiale, puis  perfusions de</t>
    </r>
    <r>
      <rPr>
        <b/>
        <sz val="11"/>
        <color theme="1"/>
        <rFont val="Calibri"/>
        <family val="2"/>
        <scheme val="minor"/>
      </rPr>
      <t xml:space="preserve"> 3-5mg/kg</t>
    </r>
    <r>
      <rPr>
        <sz val="11"/>
        <color theme="1"/>
        <rFont val="Calibri"/>
        <family val="2"/>
        <scheme val="minor"/>
      </rPr>
      <t xml:space="preserve"> toutes les 8 semaines
</t>
    </r>
    <r>
      <rPr>
        <u/>
        <sz val="11"/>
        <color theme="1"/>
        <rFont val="Calibri"/>
        <family val="2"/>
        <scheme val="minor"/>
      </rPr>
      <t/>
    </r>
  </si>
  <si>
    <t>BIOGEN FRANCE</t>
  </si>
  <si>
    <r>
      <rPr>
        <sz val="12"/>
        <color rgb="FF0070C0"/>
        <rFont val="Calibri"/>
        <family val="2"/>
      </rPr>
      <t xml:space="preserve">● </t>
    </r>
    <r>
      <rPr>
        <b/>
        <u/>
        <sz val="12"/>
        <color rgb="FF0070C0"/>
        <rFont val="Calibri"/>
        <family val="2"/>
        <scheme val="minor"/>
      </rPr>
      <t>PR, RP, SA, SAS</t>
    </r>
    <r>
      <rPr>
        <sz val="12"/>
        <color rgb="FF0070C0"/>
        <rFont val="Calibri"/>
        <family val="2"/>
        <scheme val="minor"/>
      </rPr>
      <t xml:space="preserve"> :   </t>
    </r>
    <r>
      <rPr>
        <sz val="12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Dose de </t>
    </r>
    <r>
      <rPr>
        <b/>
        <sz val="11"/>
        <color theme="1"/>
        <rFont val="Calibri"/>
        <family val="2"/>
        <scheme val="minor"/>
      </rPr>
      <t>50 m</t>
    </r>
    <r>
      <rPr>
        <sz val="11"/>
        <color theme="1"/>
        <rFont val="Calibri"/>
        <family val="2"/>
        <scheme val="minor"/>
      </rPr>
      <t xml:space="preserve">g 1 fois par semaine                                                                                         (min 12 semaines de traitement)
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P</t>
    </r>
    <r>
      <rPr>
        <b/>
        <sz val="12"/>
        <color rgb="FF0070C0"/>
        <rFont val="Calibri"/>
        <family val="2"/>
        <scheme val="minor"/>
      </rPr>
      <t xml:space="preserve"> :</t>
    </r>
    <r>
      <rPr>
        <b/>
        <sz val="11"/>
        <color rgb="FF0070C0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Dose de</t>
    </r>
    <r>
      <rPr>
        <b/>
        <sz val="11"/>
        <color theme="1"/>
        <rFont val="Calibri"/>
        <family val="2"/>
        <scheme val="minor"/>
      </rPr>
      <t xml:space="preserve"> 50 mg</t>
    </r>
    <r>
      <rPr>
        <sz val="11"/>
        <color theme="1"/>
        <rFont val="Calibri"/>
        <family val="2"/>
        <scheme val="minor"/>
      </rPr>
      <t xml:space="preserve"> 1 fois par semaine                                                                                         (max 24 semaines de traitement)  </t>
    </r>
    <r>
      <rPr>
        <sz val="11"/>
        <color theme="0"/>
        <rFont val="Calibri"/>
        <family val="2"/>
        <scheme val="minor"/>
      </rPr>
      <t xml:space="preserve">(m                                       ax 24 semaines de traitement)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AJC, OJ, APJ, AE</t>
    </r>
    <r>
      <rPr>
        <b/>
        <sz val="12"/>
        <color rgb="FF0070C0"/>
        <rFont val="Calibri"/>
        <family val="2"/>
        <scheme val="minor"/>
      </rPr>
      <t xml:space="preserve"> :  </t>
    </r>
    <r>
      <rPr>
        <b/>
        <sz val="11"/>
        <color rgb="FF0070C0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Dose </t>
    </r>
    <r>
      <rPr>
        <b/>
        <sz val="11"/>
        <color theme="1"/>
        <rFont val="Calibri"/>
        <family val="2"/>
        <scheme val="minor"/>
      </rPr>
      <t>0,8mg/kg</t>
    </r>
    <r>
      <rPr>
        <sz val="11"/>
        <color theme="1"/>
        <rFont val="Calibri"/>
        <family val="2"/>
        <scheme val="minor"/>
      </rPr>
      <t xml:space="preserve"> 1 fois par semaine (dose maximale de </t>
    </r>
    <r>
      <rPr>
        <b/>
        <sz val="11"/>
        <color theme="1"/>
        <rFont val="Calibri"/>
        <family val="2"/>
        <scheme val="minor"/>
      </rPr>
      <t>50mg</t>
    </r>
    <r>
      <rPr>
        <sz val="11"/>
        <color theme="1"/>
        <rFont val="Calibri"/>
        <family val="2"/>
        <scheme val="minor"/>
      </rPr>
      <t xml:space="preserve"> par administration)                                                                                                             (min 16 semaines de traitement)</t>
    </r>
  </si>
  <si>
    <r>
      <t xml:space="preserve">Benepali®  
</t>
    </r>
    <r>
      <rPr>
        <sz val="12"/>
        <color theme="6" tint="-0.249977111117893"/>
        <rFont val="Calibri"/>
        <family val="2"/>
        <scheme val="minor"/>
      </rPr>
      <t/>
    </r>
  </si>
  <si>
    <t xml:space="preserve">Erelzi®  </t>
  </si>
  <si>
    <t xml:space="preserve">Lifmor®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</si>
  <si>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0"/>
        <rFont val="Calibri"/>
        <family val="2"/>
        <scheme val="minor"/>
      </rPr>
      <t xml:space="preserve">Rhumatologie  Rhumatologie     Rhumatologie  Rhumatologie     gie  Rhumatologie     Rhumatologie       Rhumatologie  Rhumatologie  </t>
    </r>
    <r>
      <rPr>
        <b/>
        <sz val="12"/>
        <color theme="1"/>
        <rFont val="Calibri"/>
        <family val="2"/>
        <scheme val="minor"/>
      </rPr>
      <t xml:space="preserve">   Rhumatologie  </t>
    </r>
    <r>
      <rPr>
        <b/>
        <sz val="12"/>
        <color theme="0"/>
        <rFont val="Calibri"/>
        <family val="2"/>
        <scheme val="minor"/>
      </rPr>
      <t xml:space="preserve">Rhumatologie </t>
    </r>
    <r>
      <rPr>
        <b/>
        <sz val="12"/>
        <color theme="1"/>
        <rFont val="Calibri"/>
        <family val="2"/>
        <scheme val="minor"/>
      </rPr>
      <t xml:space="preserve">                                             Hépato-gastro entérologie</t>
    </r>
  </si>
  <si>
    <t xml:space="preserve">Laboratoire titulaire AMM </t>
  </si>
  <si>
    <t xml:space="preserve">    Médicament réservé à l'usage hospitalier</t>
  </si>
  <si>
    <t xml:space="preserve">Epoetin Alfa Hexal® </t>
  </si>
  <si>
    <t xml:space="preserve">Abseamed® </t>
  </si>
  <si>
    <t>Enbrel®</t>
  </si>
  <si>
    <t>Binocrit®</t>
  </si>
  <si>
    <t>HEXAL AG</t>
  </si>
  <si>
    <t>THERABEL LUCIEN PHARMA</t>
  </si>
  <si>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Traitement anémie IRC hémodialysé</t>
    </r>
    <r>
      <rPr>
        <b/>
        <sz val="12"/>
        <color rgb="FF0070C0"/>
        <rFont val="Calibri"/>
        <family val="2"/>
        <scheme val="minor"/>
      </rPr>
      <t xml:space="preserve"> :  </t>
    </r>
    <r>
      <rPr>
        <sz val="12"/>
        <color theme="1"/>
        <rFont val="Calibri"/>
        <family val="2"/>
        <scheme val="minor"/>
      </rPr>
      <t xml:space="preserve">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Phase de correction : </t>
    </r>
    <r>
      <rPr>
        <b/>
        <sz val="11"/>
        <color theme="1"/>
        <rFont val="Calibri"/>
        <family val="2"/>
        <scheme val="minor"/>
      </rPr>
      <t xml:space="preserve">50 UI/kg/administration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</t>
    </r>
    <r>
      <rPr>
        <sz val="11"/>
        <color theme="0"/>
        <rFont val="Calibri"/>
        <family val="2"/>
        <scheme val="minor"/>
      </rPr>
      <t>gggggggggggggggggggi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Phase d'entretien : </t>
    </r>
    <r>
      <rPr>
        <b/>
        <sz val="11"/>
        <color theme="1"/>
        <rFont val="Calibri"/>
        <family val="2"/>
        <scheme val="minor"/>
      </rPr>
      <t xml:space="preserve">75-300 UI/kg/administration                                                                                                           </t>
    </r>
    <r>
      <rPr>
        <b/>
        <sz val="11"/>
        <color theme="0"/>
        <rFont val="Calibri"/>
        <family val="2"/>
        <scheme val="minor"/>
      </rPr>
      <t xml:space="preserve">iiiiiiiiiiiiiiiiiiiiiiiiiiiiii      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Traitement anémie IRC dialyse péritonéale</t>
    </r>
    <r>
      <rPr>
        <b/>
        <sz val="12"/>
        <color rgb="FF0070C0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Phase de correction : </t>
    </r>
    <r>
      <rPr>
        <b/>
        <sz val="11"/>
        <color theme="1"/>
        <rFont val="Calibri"/>
        <family val="2"/>
        <scheme val="minor"/>
      </rPr>
      <t>50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</t>
    </r>
    <r>
      <rPr>
        <sz val="11"/>
        <color theme="0"/>
        <rFont val="Calibri"/>
        <family val="2"/>
        <scheme val="minor"/>
      </rPr>
      <t>ggggggggggggggggggg</t>
    </r>
    <r>
      <rPr>
        <sz val="11"/>
        <color theme="1"/>
        <rFont val="Calibri"/>
        <family val="2"/>
        <scheme val="minor"/>
      </rPr>
      <t xml:space="preserve">2 fois par semaine (max)                                                           Phase d'entretien : </t>
    </r>
    <r>
      <rPr>
        <b/>
        <sz val="11"/>
        <color theme="1"/>
        <rFont val="Calibri"/>
        <family val="2"/>
        <scheme val="minor"/>
      </rPr>
      <t>25-50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iiiiiiiiiiiiiiiiiiioiiiii </t>
    </r>
    <r>
      <rPr>
        <sz val="11"/>
        <color theme="1"/>
        <rFont val="Calibri"/>
        <family val="2"/>
        <scheme val="minor"/>
      </rPr>
      <t xml:space="preserve">2 fois par semaine (max)                                                              </t>
    </r>
    <r>
      <rPr>
        <sz val="11"/>
        <color theme="0"/>
        <rFont val="Calibri"/>
        <family val="2"/>
        <scheme val="minor"/>
      </rPr>
      <t>3 fois par semaine (max)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Traitement anémie IRC non encore dialysé</t>
    </r>
    <r>
      <rPr>
        <b/>
        <sz val="12"/>
        <color rgb="FF0070C0"/>
        <rFont val="Calibri"/>
        <family val="2"/>
        <scheme val="minor"/>
      </rPr>
      <t xml:space="preserve"> :</t>
    </r>
    <r>
      <rPr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Phase de correction : </t>
    </r>
    <r>
      <rPr>
        <b/>
        <sz val="11"/>
        <color theme="1"/>
        <rFont val="Calibri"/>
        <family val="2"/>
        <scheme val="minor"/>
      </rPr>
      <t>50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ggggggggggggggggggg 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Phase d'entretien : </t>
    </r>
    <r>
      <rPr>
        <b/>
        <sz val="11"/>
        <color theme="1"/>
        <rFont val="Calibri"/>
        <family val="2"/>
        <scheme val="minor"/>
      </rPr>
      <t xml:space="preserve">adapter UI/kg/administration selon Hb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>iiiiiiiiiiiiiiiiiiioiiiiii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Anémie - réduction des besoins transfusionnels</t>
    </r>
    <r>
      <rPr>
        <b/>
        <sz val="12"/>
        <color rgb="FF0070C0"/>
        <rFont val="Calibri"/>
        <family val="2"/>
        <scheme val="minor"/>
      </rPr>
      <t xml:space="preserve"> :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Phase de correction : </t>
    </r>
    <r>
      <rPr>
        <b/>
        <sz val="11"/>
        <color theme="1"/>
        <rFont val="Calibri"/>
        <family val="2"/>
        <scheme val="minor"/>
      </rPr>
      <t>150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ggggggggggggggggggg 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 Phase d'entretien : </t>
    </r>
    <r>
      <rPr>
        <b/>
        <sz val="11"/>
        <color theme="1"/>
        <rFont val="Calibri"/>
        <family val="2"/>
        <scheme val="minor"/>
      </rPr>
      <t xml:space="preserve">150-300 UI/kg/administration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</t>
    </r>
    <r>
      <rPr>
        <sz val="11"/>
        <color theme="0"/>
        <rFont val="Calibri"/>
        <family val="2"/>
        <scheme val="minor"/>
      </rPr>
      <t>iiiiiiiiiiiiiiiiiiioiiiiii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 xml:space="preserve">Don de sang autologue </t>
    </r>
    <r>
      <rPr>
        <b/>
        <sz val="12"/>
        <color rgb="FF0070C0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600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2 fois par semaine                                                                                                              Pendant 3 semaines avant l'intervention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Chirurgie - réduction des besoins transfusionnels</t>
    </r>
    <r>
      <rPr>
        <b/>
        <sz val="12"/>
        <color rgb="FF0070C0"/>
        <rFont val="Calibri"/>
        <family val="2"/>
        <scheme val="minor"/>
      </rPr>
      <t xml:space="preserve"> :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600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1 fois par semaine                                                                                                                             Pendant les 3 semaines précédant l'intervention</t>
    </r>
  </si>
  <si>
    <t xml:space="preserve">Silapo® </t>
  </si>
  <si>
    <r>
      <t xml:space="preserve">Retacrit®                              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</si>
  <si>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Traitement anémie IRC hémodialysé</t>
    </r>
    <r>
      <rPr>
        <b/>
        <sz val="12"/>
        <color rgb="FF0070C0"/>
        <rFont val="Calibri"/>
        <family val="2"/>
        <scheme val="minor"/>
      </rPr>
      <t xml:space="preserve"> :  </t>
    </r>
    <r>
      <rPr>
        <sz val="12"/>
        <color theme="1"/>
        <rFont val="Calibri"/>
        <family val="2"/>
        <scheme val="minor"/>
      </rPr>
      <t xml:space="preserve">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Phase de correction : </t>
    </r>
    <r>
      <rPr>
        <b/>
        <sz val="11"/>
        <color theme="1"/>
        <rFont val="Calibri"/>
        <family val="2"/>
        <scheme val="minor"/>
      </rPr>
      <t xml:space="preserve">50 UI/kg/administration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</t>
    </r>
    <r>
      <rPr>
        <sz val="11"/>
        <color theme="0"/>
        <rFont val="Calibri"/>
        <family val="2"/>
        <scheme val="minor"/>
      </rPr>
      <t>gggggggggggggggggggi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Phase d'entretien : </t>
    </r>
    <r>
      <rPr>
        <b/>
        <sz val="11"/>
        <color theme="1"/>
        <rFont val="Calibri"/>
        <family val="2"/>
        <scheme val="minor"/>
      </rPr>
      <t xml:space="preserve">75-300 UI/kg/administration                                                                                                           </t>
    </r>
    <r>
      <rPr>
        <b/>
        <sz val="11"/>
        <color theme="0"/>
        <rFont val="Calibri"/>
        <family val="2"/>
        <scheme val="minor"/>
      </rPr>
      <t xml:space="preserve">iiiiiiiiiiiiiiiiiiiiiiiiiiiiii      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Traitement anémie IRC dialyse péritonéale</t>
    </r>
    <r>
      <rPr>
        <b/>
        <sz val="12"/>
        <color rgb="FF0070C0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Phase de correction : </t>
    </r>
    <r>
      <rPr>
        <b/>
        <sz val="11"/>
        <color theme="1"/>
        <rFont val="Calibri"/>
        <family val="2"/>
        <scheme val="minor"/>
      </rPr>
      <t>50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ggggggggggggggggggg </t>
    </r>
    <r>
      <rPr>
        <sz val="11"/>
        <color theme="1"/>
        <rFont val="Calibri"/>
        <family val="2"/>
        <scheme val="minor"/>
      </rPr>
      <t xml:space="preserve">2 fois par semaine (max)                                                           Phase d'entretien : </t>
    </r>
    <r>
      <rPr>
        <b/>
        <sz val="11"/>
        <color theme="1"/>
        <rFont val="Calibri"/>
        <family val="2"/>
        <scheme val="minor"/>
      </rPr>
      <t>25-50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iiiiiiiiiiiiiiiiiiioiiiii </t>
    </r>
    <r>
      <rPr>
        <sz val="11"/>
        <color theme="1"/>
        <rFont val="Calibri"/>
        <family val="2"/>
        <scheme val="minor"/>
      </rPr>
      <t xml:space="preserve">2 fois par semaine (max)                                                              </t>
    </r>
    <r>
      <rPr>
        <sz val="11"/>
        <color theme="0"/>
        <rFont val="Calibri"/>
        <family val="2"/>
        <scheme val="minor"/>
      </rPr>
      <t>3 fois par semaine (max)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Traitement anémie IRC non encore dialysé</t>
    </r>
    <r>
      <rPr>
        <b/>
        <sz val="12"/>
        <color rgb="FF0070C0"/>
        <rFont val="Calibri"/>
        <family val="2"/>
        <scheme val="minor"/>
      </rPr>
      <t xml:space="preserve"> :</t>
    </r>
    <r>
      <rPr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Phase de correction : </t>
    </r>
    <r>
      <rPr>
        <b/>
        <sz val="11"/>
        <color theme="1"/>
        <rFont val="Calibri"/>
        <family val="2"/>
        <scheme val="minor"/>
      </rPr>
      <t>50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</t>
    </r>
    <r>
      <rPr>
        <sz val="11"/>
        <color theme="0"/>
        <rFont val="Calibri"/>
        <family val="2"/>
        <scheme val="minor"/>
      </rPr>
      <t>gggggggggggggggggg g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Phase d'entretien : </t>
    </r>
    <r>
      <rPr>
        <b/>
        <sz val="11"/>
        <color theme="1"/>
        <rFont val="Calibri"/>
        <family val="2"/>
        <scheme val="minor"/>
      </rPr>
      <t xml:space="preserve">adapter UI/kg/administration selon Hb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>iiiiiiiiiiiiiiiiiiioiiiiii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Anémie - réduction des besoins transfusionnels</t>
    </r>
    <r>
      <rPr>
        <b/>
        <sz val="12"/>
        <color rgb="FF0070C0"/>
        <rFont val="Calibri"/>
        <family val="2"/>
        <scheme val="minor"/>
      </rPr>
      <t xml:space="preserve"> :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Phase de correction : </t>
    </r>
    <r>
      <rPr>
        <b/>
        <sz val="11"/>
        <color theme="1"/>
        <rFont val="Calibri"/>
        <family val="2"/>
        <scheme val="minor"/>
      </rPr>
      <t>150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ggggggggggggggggggg 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 Phase d'entretien : </t>
    </r>
    <r>
      <rPr>
        <b/>
        <sz val="11"/>
        <color theme="1"/>
        <rFont val="Calibri"/>
        <family val="2"/>
        <scheme val="minor"/>
      </rPr>
      <t xml:space="preserve">150-300 UI/kg/administration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</t>
    </r>
    <r>
      <rPr>
        <sz val="11"/>
        <color theme="0"/>
        <rFont val="Calibri"/>
        <family val="2"/>
        <scheme val="minor"/>
      </rPr>
      <t>iiiiiiiiiiiiiiiiiiioiiiiii</t>
    </r>
    <r>
      <rPr>
        <sz val="11"/>
        <color theme="1"/>
        <rFont val="Calibri"/>
        <family val="2"/>
        <scheme val="minor"/>
      </rPr>
      <t xml:space="preserve">3 fois par semaine (max)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 xml:space="preserve">Don de sang autologue </t>
    </r>
    <r>
      <rPr>
        <b/>
        <sz val="12"/>
        <color rgb="FF0070C0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600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2 fois par semaine                                                                                                              Pendant 3 semaines avant l'intervention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Chirurgie - réduction des besoins transfusionnels</t>
    </r>
    <r>
      <rPr>
        <b/>
        <sz val="12"/>
        <color rgb="FF0070C0"/>
        <rFont val="Calibri"/>
        <family val="2"/>
        <scheme val="minor"/>
      </rPr>
      <t xml:space="preserve"> :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600 UI/kg/administration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1 fois par semaine                                                                                                                             Pendant les 3 semaines précédant l'intervention</t>
    </r>
  </si>
  <si>
    <t>NORBITEC GMBH</t>
  </si>
  <si>
    <t xml:space="preserve">Ratiograstim® </t>
  </si>
  <si>
    <t xml:space="preserve">Biograstim®   </t>
  </si>
  <si>
    <t xml:space="preserve">Zarzio® </t>
  </si>
  <si>
    <t>Filgrastim Hexal®</t>
  </si>
  <si>
    <t>Nivestim®</t>
  </si>
  <si>
    <t xml:space="preserve">Accofil®  </t>
  </si>
  <si>
    <t>Grastofil®</t>
  </si>
  <si>
    <t xml:space="preserve"> Tevagrastim®  </t>
  </si>
  <si>
    <t>ACCORD HEALTHCARE LTD</t>
  </si>
  <si>
    <t>RATIOPHARM GMBH</t>
  </si>
  <si>
    <t>TEVA GENERICS GMBH</t>
  </si>
  <si>
    <t>ACCORD HEALTHCARE FRANCE SAS</t>
  </si>
  <si>
    <t>TEVA SANTE</t>
  </si>
  <si>
    <t>SICOR BIOTECH UAB</t>
  </si>
  <si>
    <t>EG LABO-LABORATOIRES EUROGENERICS</t>
  </si>
  <si>
    <r>
      <t xml:space="preserve">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Neutropénie post chimiothérapie cytotoxique
● Neutrogénie congénitale, cyclique, idiopathique
● Mobilisation cellules souches progénitrices hématopoïetiques
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N</t>
    </r>
    <r>
      <rPr>
        <sz val="11"/>
        <color theme="1"/>
        <rFont val="Calibri"/>
        <family val="2"/>
        <scheme val="minor"/>
      </rPr>
      <t xml:space="preserve">eutropénie post greffe de moelle osseuse
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N</t>
    </r>
    <r>
      <rPr>
        <sz val="11"/>
        <color theme="1"/>
        <rFont val="Calibri"/>
        <family val="2"/>
        <scheme val="minor"/>
      </rPr>
      <t>eutropénie persistante chez les patients infectés par VIH</t>
    </r>
  </si>
  <si>
    <r>
      <rPr>
        <sz val="11"/>
        <color theme="0"/>
        <rFont val="Calibri"/>
        <family val="2"/>
      </rPr>
      <t xml:space="preserve">     </t>
    </r>
    <r>
      <rPr>
        <sz val="11"/>
        <color theme="1"/>
        <rFont val="Calibri"/>
        <family val="2"/>
      </rPr>
      <t xml:space="preserve">                                                                                                                                  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Traitement de l'anémie chez le patient IRC hémodialysé ou sous dialyse péritonéale   </t>
    </r>
    <r>
      <rPr>
        <sz val="8.8000000000000007"/>
        <color theme="1"/>
        <rFont val="Calibri"/>
        <family val="2"/>
      </rPr>
      <t xml:space="preserve">                                                                                                                              </t>
    </r>
    <r>
      <rPr>
        <sz val="11"/>
        <color theme="1"/>
        <rFont val="Calibri"/>
        <family val="2"/>
      </rPr>
      <t xml:space="preserve">● </t>
    </r>
    <r>
      <rPr>
        <sz val="11"/>
        <color theme="1"/>
        <rFont val="Calibri"/>
        <family val="2"/>
        <scheme val="minor"/>
      </rPr>
      <t xml:space="preserve">Traitement de l'anémie chez le patient IRC non encore dialysé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..... </t>
    </r>
    <r>
      <rPr>
        <sz val="11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Traitement de l'anémie chez les patients traités par chimiothérapie pour tumeur solide, lymphome malin ou myelome multiple 
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R</t>
    </r>
    <r>
      <rPr>
        <sz val="11"/>
        <color theme="1"/>
        <rFont val="Calibri"/>
        <family val="2"/>
        <scheme val="minor"/>
      </rPr>
      <t xml:space="preserve">éduction des besoins transfusionnels chez des adultes traités par chimiothérapie pour tumeur solide, lymphome malin ou myelome multiple
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Traitement chez les adultes participant à un programme de transfusions autologues différées pour augmenter les dons de sang autologues                                                                                                    </t>
    </r>
    <r>
      <rPr>
        <sz val="11"/>
        <color theme="1"/>
        <rFont val="Calibri"/>
        <family val="2"/>
      </rPr>
      <t>● Traitement chez les adultes sans carence martiale,devant avoir une intervention chirurgicale orthopédique majeure programmée, pour réduire l'expostion aux transfusion de sang homologue</t>
    </r>
    <r>
      <rPr>
        <sz val="11"/>
        <color theme="1"/>
        <rFont val="Calibri"/>
        <family val="2"/>
        <scheme val="minor"/>
      </rPr>
      <t xml:space="preserve">                  </t>
    </r>
  </si>
  <si>
    <r>
      <rPr>
        <sz val="11"/>
        <color theme="0"/>
        <rFont val="Calibri"/>
        <family val="2"/>
      </rPr>
      <t xml:space="preserve">    </t>
    </r>
    <r>
      <rPr>
        <sz val="11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Traitement de l'anémie chez le patient IRC hémodialysé ou sous dialyse péritonéale   </t>
    </r>
    <r>
      <rPr>
        <sz val="8.8000000000000007"/>
        <color theme="1"/>
        <rFont val="Calibri"/>
        <family val="2"/>
      </rPr>
      <t xml:space="preserve">                                                                                                                              </t>
    </r>
    <r>
      <rPr>
        <sz val="11"/>
        <color theme="1"/>
        <rFont val="Calibri"/>
        <family val="2"/>
      </rPr>
      <t xml:space="preserve">● </t>
    </r>
    <r>
      <rPr>
        <sz val="11"/>
        <color theme="1"/>
        <rFont val="Calibri"/>
        <family val="2"/>
        <scheme val="minor"/>
      </rPr>
      <t xml:space="preserve">Traitement de l'anémie chez le patient IRC non encore dialysé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.... 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Traitement de l'anémie chez les patients traités par chimiothérapie pour tumeur solide, lymphome malin ou myelome multiple 
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R</t>
    </r>
    <r>
      <rPr>
        <sz val="11"/>
        <color theme="1"/>
        <rFont val="Calibri"/>
        <family val="2"/>
        <scheme val="minor"/>
      </rPr>
      <t xml:space="preserve">éduction des besoins transfusionnels chez des adultes traités par chimiothérapie pour tumeur solide, lymphome malin ou myelome multiple
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Traitement chez les adultes participant à un programme de transfusions autologues différées pour augmenter les dons de sang autologues                                                                                                    </t>
    </r>
    <r>
      <rPr>
        <sz val="11"/>
        <color theme="1"/>
        <rFont val="Calibri"/>
        <family val="2"/>
      </rPr>
      <t>● Traitement chez les adultes sans carence martiale,devant avoir une intervention chirurgicale orthopédique majeure programmée, pour réduire l'expostion aux transfusion de sang homologue</t>
    </r>
    <r>
      <rPr>
        <sz val="11"/>
        <color theme="1"/>
        <rFont val="Calibri"/>
        <family val="2"/>
        <scheme val="minor"/>
      </rPr>
      <t xml:space="preserve">                  </t>
    </r>
  </si>
  <si>
    <t xml:space="preserve">Bemfola®                                       </t>
  </si>
  <si>
    <t xml:space="preserve">Ovaleap® </t>
  </si>
  <si>
    <t>TEVA BV</t>
  </si>
  <si>
    <t>GEDEON RICHTER PLC</t>
  </si>
  <si>
    <t>MEDICE ARZNEIMITTEL PUTTER GMBH</t>
  </si>
  <si>
    <t>STADA ARZNEIMITTEL AG</t>
  </si>
  <si>
    <t>ABZ-PHARMA GMBH</t>
  </si>
  <si>
    <t>APOTEX EUROPE BV</t>
  </si>
  <si>
    <r>
      <t xml:space="preserve">Omnitrope® </t>
    </r>
    <r>
      <rPr>
        <sz val="12"/>
        <color theme="7"/>
        <rFont val="Calibri"/>
        <family val="2"/>
        <scheme val="minor"/>
      </rPr>
      <t xml:space="preserve"> </t>
    </r>
  </si>
  <si>
    <t xml:space="preserve">PFIZER HOLDING </t>
  </si>
  <si>
    <t xml:space="preserve">Lusduna® </t>
  </si>
  <si>
    <t>MERCK SHARP &amp; DOHME LIMITED</t>
  </si>
  <si>
    <t>SANOFI AVENTIS FRANCE</t>
  </si>
  <si>
    <t>LILLY FRANCE</t>
  </si>
  <si>
    <t>GEDEON RICHTER FRANCE</t>
  </si>
  <si>
    <r>
      <rPr>
        <u/>
        <sz val="11"/>
        <color theme="1"/>
        <rFont val="Calibri"/>
        <family val="2"/>
        <scheme val="minor"/>
      </rPr>
      <t>Chez l'enfant</t>
    </r>
    <r>
      <rPr>
        <sz val="11"/>
        <color theme="1"/>
        <rFont val="Calibri"/>
        <family val="2"/>
        <scheme val="minor"/>
      </rPr>
      <t xml:space="preserve">: 
</t>
    </r>
    <r>
      <rPr>
        <sz val="11"/>
        <color theme="1"/>
        <rFont val="Calibri"/>
        <family val="2"/>
      </rPr>
      <t>●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R</t>
    </r>
    <r>
      <rPr>
        <sz val="11"/>
        <color theme="1"/>
        <rFont val="Calibri"/>
        <family val="2"/>
        <scheme val="minor"/>
      </rPr>
      <t xml:space="preserve">etard de croissance lié à un déficit somatotrope
● Retard de croissance lié à un syndrome de Turner
● Retard de croissance lié à IRC
● Syndrome de Prader-Willi                                                                              ● Retard de croissance à la naissance
</t>
    </r>
    <r>
      <rPr>
        <u/>
        <sz val="11"/>
        <color theme="1"/>
        <rFont val="Calibri"/>
        <family val="2"/>
        <scheme val="minor"/>
      </rPr>
      <t>Chez l'adulte</t>
    </r>
    <r>
      <rPr>
        <sz val="11"/>
        <color theme="1"/>
        <rFont val="Calibri"/>
        <family val="2"/>
        <scheme val="minor"/>
      </rPr>
      <t>: 
● Traitement substitutif chez adulte présentant un déficit somatotrope sévère</t>
    </r>
  </si>
  <si>
    <t xml:space="preserve">Truxima® </t>
  </si>
  <si>
    <r>
      <rPr>
        <b/>
        <i/>
        <u/>
        <sz val="11"/>
        <color theme="1" tint="0.34998626667073579"/>
        <rFont val="Calibri"/>
        <family val="2"/>
        <scheme val="minor"/>
      </rPr>
      <t>Sources :</t>
    </r>
    <r>
      <rPr>
        <b/>
        <i/>
        <sz val="11"/>
        <color theme="1" tint="0.34998626667073579"/>
        <rFont val="Calibri"/>
        <family val="2"/>
        <scheme val="minor"/>
      </rPr>
      <t xml:space="preserve"> Thériaque®, Banque Claude Bernard®, ANSM, EMA</t>
    </r>
  </si>
  <si>
    <t xml:space="preserve">Rixathon® </t>
  </si>
  <si>
    <t xml:space="preserve">Riximyo® 
</t>
  </si>
  <si>
    <r>
      <t xml:space="preserve">Mabthera®                   </t>
    </r>
    <r>
      <rPr>
        <sz val="9"/>
        <rFont val="Calibri"/>
        <family val="2"/>
        <scheme val="minor"/>
      </rPr>
      <t>(forme IV)</t>
    </r>
  </si>
  <si>
    <r>
      <rPr>
        <b/>
        <sz val="11"/>
        <color theme="1"/>
        <rFont val="Calibri"/>
        <family val="2"/>
        <scheme val="minor"/>
      </rPr>
      <t xml:space="preserve">AMM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                                     </t>
    </r>
    <r>
      <rPr>
        <sz val="11"/>
        <color theme="1"/>
        <rFont val="Calibri"/>
        <family val="2"/>
        <scheme val="minor"/>
      </rPr>
      <t xml:space="preserve">● Lymphome folliculaire non hodgkinien     
● Lymphome diffus non hodgkinien     
● Polyarthrite rhumatoide     
● Leucémie lymphoide chronique     
● Granulomatose de Wegener     
● Polyangéite microscopique               </t>
    </r>
    <r>
      <rPr>
        <sz val="11"/>
        <color theme="0"/>
        <rFont val="Calibri"/>
        <family val="2"/>
        <scheme val="minor"/>
      </rPr>
      <t>,,,,,,,,,,,,,,,,,,,,,,,,,,,,,,,,,,,,,,,,,,,,,,,,,,,,,,,,,,,,,,,,,,,,,,,,,,,,,,,,,,,,,,,,,,,,,,,,,,,,,,,,,,,,,,,,,,,,</t>
    </r>
    <r>
      <rPr>
        <b/>
        <sz val="11"/>
        <rFont val="Calibri"/>
        <family val="2"/>
        <scheme val="minor"/>
      </rPr>
      <t>Hors</t>
    </r>
    <r>
      <rPr>
        <sz val="1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AMM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
● Vascularite    
● Anemie hemolytique autoimmune    
● Pemphigus    
● Reaction greffon contre hote    
● Purpura thrombopenique idiopathique 
● Purpura thrombotique thrombocytopenique
    </t>
    </r>
    <r>
      <rPr>
        <sz val="11"/>
        <color theme="0"/>
        <rFont val="Calibri"/>
        <family val="2"/>
        <scheme val="minor"/>
      </rPr>
      <t>,,,,,,,,,,,,,,,,,,,,,,,,,,,,,,,,,,,,,,,,,,,,,,,,,,,,,,,,,,,,,,,,,,,,,,,,,,,,,,,,,,,,,,,,,,,,,,,,,,,,,,,,,,,,,,,,,,,,,,,,,,,,,,,,,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Pour les médicaments biosimilaires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                                                        ● Lymphome folliculaire non hodgkinien     
● Lymphome diffus non hodgkinien     
● Polyarthrite rhumatoide     
● Leucémie lymphoide chronique     
● Granulomatose de Wegener     
● Polyangéite microscopiqu</t>
    </r>
  </si>
  <si>
    <r>
      <t xml:space="preserve">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 xml:space="preserve">Lymphome folliculaire non hodgkinien </t>
    </r>
    <r>
      <rPr>
        <b/>
        <sz val="12"/>
        <color rgb="FF0070C0"/>
        <rFont val="Calibri"/>
        <family val="2"/>
        <scheme val="minor"/>
      </rPr>
      <t xml:space="preserve">: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En cas de polychimiotherapie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375 mg/m²/cure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Injection toute les 3 semaines, maximum 8 cures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                                             Non précédéé d'un                   </t>
    </r>
    <r>
      <rPr>
        <sz val="11"/>
        <rFont val="Calibri"/>
        <family val="2"/>
        <scheme val="minor"/>
      </rPr>
      <t xml:space="preserve">Traitement d'entretien, lymphome non précédement traité                                                                          </t>
    </r>
    <r>
      <rPr>
        <b/>
        <sz val="11"/>
        <rFont val="Calibri"/>
        <family val="2"/>
        <scheme val="minor"/>
      </rPr>
      <t xml:space="preserve">375 mg/m²/administration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Injection tous les 2 mois, jusqu'à progression (période max : 2 ans)                                                 </t>
    </r>
    <r>
      <rPr>
        <sz val="11"/>
        <color theme="0"/>
        <rFont val="Calibri"/>
        <family val="2"/>
        <scheme val="minor"/>
      </rPr>
      <t xml:space="preserve">Jusqu'à obtention de l'effet désiré    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Traitement d'entretien, lymphome en rechute ou réfractaire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375 mg/m²/administration                 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Injection tous les 3 mois, jusqu'à progression (période max : 2 ans)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1 fois/jour pendant 5-7 jours    </t>
    </r>
    <r>
      <rPr>
        <sz val="11"/>
        <rFont val="Calibri"/>
        <family val="2"/>
        <scheme val="minor"/>
      </rPr>
      <t xml:space="preserve">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En cas de monothérapie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375 mg/m²/administration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Injection toutes les semaines pendant 4 semaines  </t>
    </r>
    <r>
      <rPr>
        <sz val="11"/>
        <color theme="0"/>
        <rFont val="Calibri"/>
        <family val="2"/>
        <scheme val="minor"/>
      </rPr>
      <t>,,,,,,,,,,,,,,,,,,,,,,,,,,,,,,,,,,,,,,,,,,,,,,,,,,,,,,,,,,,,,,,,,,,,,,,,,,,,,,,,,,,,,,,,,,,,,,,,,,,,,,,,,,,,,,,,,,,,,,,,,,</t>
    </r>
    <r>
      <rPr>
        <sz val="11"/>
        <color theme="1"/>
        <rFont val="Calibri"/>
        <family val="2"/>
        <scheme val="minor"/>
      </rPr>
      <t xml:space="preserve">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Lymphome diffus non hodgkinien</t>
    </r>
    <r>
      <rPr>
        <b/>
        <sz val="12"/>
        <color rgb="FF0070C0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375 mg/m²/cure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Injection toute les 3 semaines, pendant 8 cures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é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Polyarthrite rhumatoide</t>
    </r>
    <r>
      <rPr>
        <b/>
        <sz val="12"/>
        <color rgb="FF0070C0"/>
        <rFont val="Calibri"/>
        <family val="2"/>
        <scheme val="minor"/>
      </rPr>
      <t xml:space="preserve"> :  </t>
    </r>
    <r>
      <rPr>
        <b/>
        <sz val="11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Dose de </t>
    </r>
    <r>
      <rPr>
        <b/>
        <sz val="11"/>
        <color theme="1"/>
        <rFont val="Calibri"/>
        <family val="2"/>
        <scheme val="minor"/>
      </rPr>
      <t xml:space="preserve">1000 mg </t>
    </r>
    <r>
      <rPr>
        <sz val="11"/>
        <color theme="1"/>
        <rFont val="Calibri"/>
        <family val="2"/>
        <scheme val="minor"/>
      </rPr>
      <t>administré par perfusion IV suivie d'une autre perfusion de</t>
    </r>
    <r>
      <rPr>
        <b/>
        <sz val="11"/>
        <color theme="1"/>
        <rFont val="Calibri"/>
        <family val="2"/>
        <scheme val="minor"/>
      </rPr>
      <t xml:space="preserve"> 1000mg </t>
    </r>
    <r>
      <rPr>
        <sz val="11"/>
        <color theme="1"/>
        <rFont val="Calibri"/>
        <family val="2"/>
        <scheme val="minor"/>
      </rPr>
      <t xml:space="preserve">à deux semaines d'intervalle                                                                                         (1 injection tous les 14 jours pendant 14 jours)                    </t>
    </r>
    <r>
      <rPr>
        <sz val="11"/>
        <color theme="0"/>
        <rFont val="Calibri"/>
        <family val="2"/>
        <scheme val="minor"/>
      </rPr>
      <t>,,,,,,,,,,,,,,,,,,,,,,,,,,,,,,,,,,,,,,,,,,,,,,,,,,,,,,,,,,,,,,,,,,,,,,,,,,,,,,,,,,,,,,,,,,,,,,,,,,,,,,,,,,,,,,,,,,,,,,,,</t>
    </r>
    <r>
      <rPr>
        <sz val="11"/>
        <color theme="1"/>
        <rFont val="Calibri"/>
        <family val="2"/>
        <scheme val="minor"/>
      </rPr>
      <t xml:space="preserve">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Leucémie lymphoide chronique</t>
    </r>
    <r>
      <rPr>
        <b/>
        <sz val="12"/>
        <color rgb="FF0070C0"/>
        <rFont val="Calibri"/>
        <family val="2"/>
        <scheme val="minor"/>
      </rPr>
      <t xml:space="preserve"> :    </t>
    </r>
    <r>
      <rPr>
        <b/>
        <sz val="11"/>
        <color rgb="FF0070C0"/>
        <rFont val="Calibri"/>
        <family val="2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Dose de </t>
    </r>
    <r>
      <rPr>
        <b/>
        <sz val="11"/>
        <color theme="1"/>
        <rFont val="Calibri"/>
        <family val="2"/>
        <scheme val="minor"/>
      </rPr>
      <t>375 mg/m² a</t>
    </r>
    <r>
      <rPr>
        <sz val="11"/>
        <color theme="1"/>
        <rFont val="Calibri"/>
        <family val="2"/>
        <scheme val="minor"/>
      </rPr>
      <t>dministré à J0 du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cycle, suivie par une administration de </t>
    </r>
    <r>
      <rPr>
        <b/>
        <sz val="11"/>
        <color theme="1"/>
        <rFont val="Calibri"/>
        <family val="2"/>
        <scheme val="minor"/>
      </rPr>
      <t>500mg/m²</t>
    </r>
    <r>
      <rPr>
        <sz val="11"/>
        <color theme="1"/>
        <rFont val="Calibri"/>
        <family val="2"/>
        <scheme val="minor"/>
      </rPr>
      <t xml:space="preserve"> au J1 des cycles suivants pendant 5 cycles  (total de 6 cycles)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é                                                                      3 fois par semaine (max)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</t>
    </r>
    <r>
      <rPr>
        <sz val="11"/>
        <color rgb="FF0070C0"/>
        <rFont val="Calibri"/>
        <family val="2"/>
        <scheme val="minor"/>
      </rPr>
      <t>●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u/>
        <sz val="12"/>
        <color rgb="FF0070C0"/>
        <rFont val="Calibri"/>
        <family val="2"/>
        <scheme val="minor"/>
      </rPr>
      <t>Granulomatose de Wegener</t>
    </r>
    <r>
      <rPr>
        <b/>
        <sz val="12"/>
        <color rgb="FF0070C0"/>
        <rFont val="Calibri"/>
        <family val="2"/>
        <scheme val="minor"/>
      </rPr>
      <t xml:space="preserve"> :</t>
    </r>
    <r>
      <rPr>
        <sz val="11"/>
        <color rgb="FF0070C0"/>
        <rFont val="Calibri"/>
        <family val="2"/>
        <scheme val="minor"/>
      </rPr>
      <t xml:space="preserve">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375 mg/m²</t>
    </r>
    <r>
      <rPr>
        <sz val="11"/>
        <color theme="1"/>
        <rFont val="Calibri"/>
        <family val="2"/>
        <scheme val="minor"/>
      </rPr>
      <t xml:space="preserve"> une fois par semaine pendant 4 semaines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Polyangéite miscroscopique</t>
    </r>
    <r>
      <rPr>
        <b/>
        <sz val="12"/>
        <color rgb="FF0070C0"/>
        <rFont val="Calibri"/>
        <family val="2"/>
        <scheme val="minor"/>
      </rPr>
      <t xml:space="preserve"> :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375 mg/m²</t>
    </r>
    <r>
      <rPr>
        <sz val="11"/>
        <color theme="1"/>
        <rFont val="Calibri"/>
        <family val="2"/>
        <scheme val="minor"/>
      </rPr>
      <t xml:space="preserve"> une fois par semaine pendant 4 semaines                                  </t>
    </r>
  </si>
  <si>
    <r>
      <t xml:space="preserve">      </t>
    </r>
    <r>
      <rPr>
        <b/>
        <sz val="12"/>
        <color theme="0"/>
        <rFont val="Calibri"/>
        <family val="2"/>
        <scheme val="minor"/>
      </rPr>
      <t>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                                                    Immunologie</t>
    </r>
  </si>
  <si>
    <r>
      <t xml:space="preserve">                                                                                                                                    </t>
    </r>
    <r>
      <rPr>
        <b/>
        <sz val="12"/>
        <color theme="0"/>
        <rFont val="Calibri"/>
        <family val="2"/>
        <scheme val="minor"/>
      </rPr>
      <t xml:space="preserve">;;;;;;;;;;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;;;;;;;;;;;;;;;;;;;;;;;;;.,,,,,,,,,,,,,,,,,,,,,,,,,,,,,,,,,,,,,,,,,,,,,,,,,,,,,,,,,,,,,,,,,,,,,,,,,,,,,,,,,,,,,,,,,,,,,,,,,,,,,,,,,,,,,,,,,,,,,,,,,,,,,,,,,,,,,,,,,,,,,,,,,,,,,,,,,,,,,,,,,,,,,,,,,,,,,,,,,,,,,,,,,,,,,,,,,,,,,,,,,,,,,,,,,,,,,,,,,,,,,,,,,,,,,,,,,,,...................................................................................... </t>
    </r>
    <r>
      <rPr>
        <b/>
        <sz val="12"/>
        <color theme="1"/>
        <rFont val="Calibri"/>
        <family val="2"/>
        <scheme val="minor"/>
      </rPr>
      <t>Endocrinologie</t>
    </r>
  </si>
  <si>
    <t>Rhumatologie, Hépato-gastro-entérolgoie</t>
  </si>
  <si>
    <r>
      <rPr>
        <b/>
        <sz val="11"/>
        <color theme="1"/>
        <rFont val="Calibri"/>
        <family val="2"/>
        <scheme val="minor"/>
      </rPr>
      <t xml:space="preserve">382,275 </t>
    </r>
    <r>
      <rPr>
        <sz val="11"/>
        <color theme="1"/>
        <rFont val="Calibri"/>
        <family val="2"/>
        <scheme val="minor"/>
      </rPr>
      <t xml:space="preserve">                         (19/10/2016)</t>
    </r>
  </si>
  <si>
    <r>
      <rPr>
        <b/>
        <sz val="11"/>
        <color theme="1"/>
        <rFont val="Calibri"/>
        <family val="2"/>
        <scheme val="minor"/>
      </rPr>
      <t xml:space="preserve">382,275    </t>
    </r>
    <r>
      <rPr>
        <sz val="11"/>
        <color theme="1"/>
        <rFont val="Calibri"/>
        <family val="2"/>
        <scheme val="minor"/>
      </rPr>
      <t xml:space="preserve">                      (19/10/2016)</t>
    </r>
  </si>
  <si>
    <t>Rhumatologie, Hépato-gastro-entérologie</t>
  </si>
  <si>
    <r>
      <rPr>
        <b/>
        <sz val="11"/>
        <rFont val="Calibri"/>
        <family val="2"/>
        <scheme val="minor"/>
      </rPr>
      <t>174,142</t>
    </r>
    <r>
      <rPr>
        <sz val="11"/>
        <rFont val="Calibri"/>
        <family val="2"/>
        <scheme val="minor"/>
      </rPr>
      <t xml:space="preserve">                         (01/09/2016)</t>
    </r>
  </si>
  <si>
    <r>
      <rPr>
        <b/>
        <sz val="11"/>
        <rFont val="Calibri"/>
        <family val="2"/>
        <scheme val="minor"/>
      </rPr>
      <t xml:space="preserve">678,42  </t>
    </r>
    <r>
      <rPr>
        <sz val="11"/>
        <rFont val="Calibri"/>
        <family val="2"/>
        <scheme val="minor"/>
      </rPr>
      <t xml:space="preserve">                        (25/05/2016)</t>
    </r>
  </si>
  <si>
    <r>
      <rPr>
        <b/>
        <sz val="11"/>
        <rFont val="Calibri"/>
        <family val="2"/>
        <scheme val="minor"/>
      </rPr>
      <t xml:space="preserve">Prescription du biosimilaire en ville :                    </t>
    </r>
    <r>
      <rPr>
        <b/>
        <vertAlign val="superscript"/>
        <sz val="11"/>
        <color rgb="FFFF0000"/>
        <rFont val="Calibri"/>
        <family val="2"/>
        <scheme val="minor"/>
      </rPr>
      <t xml:space="preserve">_ </t>
    </r>
    <r>
      <rPr>
        <b/>
        <sz val="11"/>
        <color rgb="FFFF0000"/>
        <rFont val="Calibri"/>
        <family val="2"/>
        <scheme val="minor"/>
      </rPr>
      <t>340,35€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d'économie pour 12 semaines de traitement par patient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</si>
  <si>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24 semaines de traitement et par patient (de 70kg)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</si>
  <si>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12 semaines de traitement et par patient (de 70kg)</t>
    </r>
  </si>
  <si>
    <r>
      <rPr>
        <b/>
        <sz val="11"/>
        <rFont val="Calibri"/>
        <family val="2"/>
        <scheme val="minor"/>
      </rPr>
      <t xml:space="preserve">Prescription du biosimilaire en ville :                    </t>
    </r>
    <r>
      <rPr>
        <b/>
        <vertAlign val="superscript"/>
        <sz val="11"/>
        <color rgb="FFFF0000"/>
        <rFont val="Calibri"/>
        <family val="2"/>
        <scheme val="minor"/>
      </rPr>
      <t xml:space="preserve">_ </t>
    </r>
    <r>
      <rPr>
        <b/>
        <sz val="11"/>
        <color rgb="FFFF0000"/>
        <rFont val="Calibri"/>
        <family val="2"/>
        <scheme val="minor"/>
      </rPr>
      <t>680,70€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d'économie pour 24 semaines de traitement par patient</t>
    </r>
  </si>
  <si>
    <r>
      <t>Schéma 12 semaines de traitement min</t>
    </r>
    <r>
      <rPr>
        <sz val="12"/>
        <color theme="1"/>
        <rFont val="Calibri"/>
        <family val="2"/>
        <scheme val="minor"/>
      </rPr>
      <t xml:space="preserve">     </t>
    </r>
    <r>
      <rPr>
        <i/>
        <sz val="12"/>
        <color theme="1"/>
        <rFont val="Calibri"/>
        <family val="2"/>
        <scheme val="minor"/>
      </rPr>
      <t>(1 injection par semaine)</t>
    </r>
  </si>
  <si>
    <r>
      <t>Schéma 24 semaines de traitement max</t>
    </r>
    <r>
      <rPr>
        <b/>
        <sz val="12"/>
        <color theme="1"/>
        <rFont val="Calibri"/>
        <family val="2"/>
        <scheme val="minor"/>
      </rPr>
      <t xml:space="preserve">     </t>
    </r>
    <r>
      <rPr>
        <i/>
        <sz val="12"/>
        <color theme="1"/>
        <rFont val="Calibri"/>
        <family val="2"/>
        <scheme val="minor"/>
      </rPr>
      <t>(1 injection par semaine)</t>
    </r>
  </si>
  <si>
    <r>
      <rPr>
        <b/>
        <sz val="12"/>
        <color theme="1"/>
        <rFont val="Calibri"/>
        <family val="2"/>
        <scheme val="minor"/>
      </rPr>
      <t xml:space="preserve">   </t>
    </r>
    <r>
      <rPr>
        <b/>
        <u/>
        <sz val="12"/>
        <color theme="1"/>
        <rFont val="Calibri"/>
        <family val="2"/>
        <scheme val="minor"/>
      </rPr>
      <t>Schéma 16 semaines de traitement min</t>
    </r>
    <r>
      <rPr>
        <b/>
        <sz val="12"/>
        <color theme="1"/>
        <rFont val="Calibri"/>
        <family val="2"/>
        <scheme val="minor"/>
      </rPr>
      <t xml:space="preserve">     </t>
    </r>
    <r>
      <rPr>
        <i/>
        <sz val="12"/>
        <color theme="1"/>
        <rFont val="Calibri"/>
        <family val="2"/>
        <scheme val="minor"/>
      </rPr>
      <t>(posologie de 0,8 mg/kg avec dose max: 50mg/injection)</t>
    </r>
  </si>
  <si>
    <r>
      <rPr>
        <b/>
        <sz val="11"/>
        <rFont val="Calibri"/>
        <family val="2"/>
        <scheme val="minor"/>
      </rPr>
      <t xml:space="preserve">Prescription du biosimilaire en ville :                    </t>
    </r>
    <r>
      <rPr>
        <b/>
        <vertAlign val="superscript"/>
        <sz val="11"/>
        <color rgb="FFFF0000"/>
        <rFont val="Calibri"/>
        <family val="2"/>
        <scheme val="minor"/>
      </rPr>
      <t xml:space="preserve">_ </t>
    </r>
    <r>
      <rPr>
        <b/>
        <sz val="11"/>
        <color rgb="FFFF0000"/>
        <rFont val="Calibri"/>
        <family val="2"/>
        <scheme val="minor"/>
      </rPr>
      <t>453,80€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d'économie pour 16 semaines de traitement par patient (70 kg)</t>
    </r>
  </si>
  <si>
    <t xml:space="preserve">Tarifs de public (TTC €) au 01/01/2016 </t>
  </si>
  <si>
    <r>
      <t xml:space="preserve">Différence de </t>
    </r>
    <r>
      <rPr>
        <b/>
        <sz val="11"/>
        <rFont val="Calibri"/>
        <family val="2"/>
        <scheme val="minor"/>
      </rPr>
      <t xml:space="preserve">prix (TTC €) </t>
    </r>
    <r>
      <rPr>
        <b/>
        <i/>
        <sz val="11"/>
        <rFont val="Calibri"/>
        <family val="2"/>
        <scheme val="minor"/>
      </rPr>
      <t>(référence/biosimilaire)</t>
    </r>
    <r>
      <rPr>
        <b/>
        <sz val="11"/>
        <rFont val="Calibri"/>
        <family val="2"/>
        <scheme val="minor"/>
      </rPr>
      <t xml:space="preserve"> </t>
    </r>
  </si>
  <si>
    <t>75 UI/kg</t>
  </si>
  <si>
    <t>300 UI/kg</t>
  </si>
  <si>
    <t>Eprex 5000 UI</t>
  </si>
  <si>
    <t>Binocrit 5000UI</t>
  </si>
  <si>
    <r>
      <t xml:space="preserve">Phase de correction                                                       </t>
    </r>
    <r>
      <rPr>
        <i/>
        <sz val="10"/>
        <color theme="1"/>
        <rFont val="Calibri"/>
        <family val="2"/>
        <scheme val="minor"/>
      </rPr>
      <t>50 UI/kg/injection                                       3 fois/semaine max</t>
    </r>
  </si>
  <si>
    <r>
      <t xml:space="preserve">Phase d'entretien                                               </t>
    </r>
    <r>
      <rPr>
        <i/>
        <sz val="10"/>
        <color theme="1"/>
        <rFont val="Calibri"/>
        <family val="2"/>
        <scheme val="minor"/>
      </rPr>
      <t>75-300 UI/kg/injection                            3 fois/semaine max</t>
    </r>
  </si>
  <si>
    <t>Cout traitement phase de correction</t>
  </si>
  <si>
    <r>
      <t xml:space="preserve">Coût en ville pour </t>
    </r>
    <r>
      <rPr>
        <b/>
        <u/>
        <sz val="9"/>
        <color theme="0"/>
        <rFont val="Calibri"/>
        <family val="2"/>
        <scheme val="minor"/>
      </rPr>
      <t>1 mois</t>
    </r>
    <r>
      <rPr>
        <b/>
        <sz val="9"/>
        <color theme="0"/>
        <rFont val="Calibri"/>
        <family val="2"/>
        <scheme val="minor"/>
      </rPr>
      <t xml:space="preserve"> de traitement (TTC) pour un patient de 70kg</t>
    </r>
  </si>
  <si>
    <t xml:space="preserve">Economie  réalisée                               (€) </t>
  </si>
  <si>
    <r>
      <t xml:space="preserve">Cout traitement               phase d'entretien                       </t>
    </r>
    <r>
      <rPr>
        <sz val="8"/>
        <rFont val="Calibri"/>
        <family val="2"/>
        <scheme val="minor"/>
      </rPr>
      <t>(75 UI/kg)</t>
    </r>
  </si>
  <si>
    <r>
      <t xml:space="preserve">Cout traitement               phase d'entretien                        </t>
    </r>
    <r>
      <rPr>
        <sz val="8"/>
        <rFont val="Calibri"/>
        <family val="2"/>
        <scheme val="minor"/>
      </rPr>
      <t>(300 UI/kg)</t>
    </r>
  </si>
  <si>
    <t>Traitement anémie,  IRC hémodialysé</t>
  </si>
  <si>
    <r>
      <t xml:space="preserve">Phase de correction                                                       </t>
    </r>
    <r>
      <rPr>
        <sz val="10"/>
        <color theme="1"/>
        <rFont val="Calibri"/>
        <family val="2"/>
        <scheme val="minor"/>
      </rPr>
      <t>50 UI/kg/injection                                     2 fois/semaine max</t>
    </r>
  </si>
  <si>
    <t>25 UI/kg</t>
  </si>
  <si>
    <t>50 UI/kg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</si>
  <si>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</t>
    </r>
    <r>
      <rPr>
        <u/>
        <sz val="11"/>
        <rFont val="Calibri"/>
        <family val="2"/>
        <scheme val="minor"/>
      </rPr>
      <t>1 semaine</t>
    </r>
    <r>
      <rPr>
        <sz val="11"/>
        <rFont val="Calibri"/>
        <family val="2"/>
        <scheme val="minor"/>
      </rPr>
      <t xml:space="preserve"> de traitement </t>
    </r>
  </si>
  <si>
    <t>Eprex 2000 UI</t>
  </si>
  <si>
    <t>Binocrit 2000 UI</t>
  </si>
  <si>
    <r>
      <t xml:space="preserve">Phase d'entretien                                               </t>
    </r>
    <r>
      <rPr>
        <sz val="10"/>
        <color theme="1"/>
        <rFont val="Calibri"/>
        <family val="2"/>
        <scheme val="minor"/>
      </rPr>
      <t>25-50 UI/kg/injection                                  2 fois/semaine max</t>
    </r>
  </si>
  <si>
    <r>
      <t xml:space="preserve">Cout traitement               phase d'entretien                       </t>
    </r>
    <r>
      <rPr>
        <sz val="8"/>
        <rFont val="Calibri"/>
        <family val="2"/>
        <scheme val="minor"/>
      </rPr>
      <t>(25 UI/kg)</t>
    </r>
  </si>
  <si>
    <r>
      <t xml:space="preserve">Cout traitement               phase d'entretien                        </t>
    </r>
    <r>
      <rPr>
        <sz val="8"/>
        <rFont val="Calibri"/>
        <family val="2"/>
        <scheme val="minor"/>
      </rPr>
      <t>(50 UI/kg)</t>
    </r>
  </si>
  <si>
    <t>Traitement anémie, IRC dialyse péritonéale</t>
  </si>
  <si>
    <r>
      <t xml:space="preserve">Phase de correction                                                       </t>
    </r>
    <r>
      <rPr>
        <sz val="10"/>
        <color theme="1"/>
        <rFont val="Calibri"/>
        <family val="2"/>
        <scheme val="minor"/>
      </rPr>
      <t>150 UI/kg/injection                                       3 fois/semaine max</t>
    </r>
  </si>
  <si>
    <r>
      <t xml:space="preserve">Phase d'entretien                                               </t>
    </r>
    <r>
      <rPr>
        <sz val="10"/>
        <color theme="1"/>
        <rFont val="Calibri"/>
        <family val="2"/>
        <scheme val="minor"/>
      </rPr>
      <t>150- 300 UI/kg/injection                         3 fois/semaine max</t>
    </r>
  </si>
  <si>
    <t>150 UI/kg</t>
  </si>
  <si>
    <r>
      <t xml:space="preserve">Cout traitement               phase d'entretien                       </t>
    </r>
    <r>
      <rPr>
        <sz val="8"/>
        <rFont val="Calibri"/>
        <family val="2"/>
        <scheme val="minor"/>
      </rPr>
      <t>(150 UI/kg)</t>
    </r>
  </si>
  <si>
    <t>600 UI/kg/injection                       2 fois/semaine                         pendant 3 semaines</t>
  </si>
  <si>
    <r>
      <t xml:space="preserve">Coût en ville pour </t>
    </r>
    <r>
      <rPr>
        <b/>
        <u/>
        <sz val="9"/>
        <color theme="0"/>
        <rFont val="Calibri"/>
        <family val="2"/>
        <scheme val="minor"/>
      </rPr>
      <t>3 semaines</t>
    </r>
    <r>
      <rPr>
        <b/>
        <sz val="9"/>
        <color theme="0"/>
        <rFont val="Calibri"/>
        <family val="2"/>
        <scheme val="minor"/>
      </rPr>
      <t xml:space="preserve"> de traitement (TTC) pour un patient de 70kg</t>
    </r>
  </si>
  <si>
    <t xml:space="preserve">Cout traitement </t>
  </si>
  <si>
    <t>600 UI/kg/injection                      1 fois/semaine                        pendant 3 semaines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</si>
  <si>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</t>
    </r>
    <r>
      <rPr>
        <u/>
        <sz val="11"/>
        <rFont val="Calibri"/>
        <family val="2"/>
        <scheme val="minor"/>
      </rPr>
      <t>3 semaines</t>
    </r>
    <r>
      <rPr>
        <sz val="11"/>
        <rFont val="Calibri"/>
        <family val="2"/>
        <scheme val="minor"/>
      </rPr>
      <t xml:space="preserve"> de traitement </t>
    </r>
  </si>
  <si>
    <t>Epoétine zeta</t>
  </si>
  <si>
    <t>Retacrit 5000UI</t>
  </si>
  <si>
    <t>Retacrit 2000 UI</t>
  </si>
  <si>
    <t>Tarif public (TTC €) au 01/06/2017</t>
  </si>
  <si>
    <t>GRANOCYTE</t>
  </si>
  <si>
    <t>13 MUI</t>
  </si>
  <si>
    <t>34 MUI</t>
  </si>
  <si>
    <t>Ratiograstim 30 UI</t>
  </si>
  <si>
    <t>Coût pour 1 jour            de traitement                                                 ( HT €)</t>
  </si>
  <si>
    <t>Montant économisé par patient pour               1 jour de traitement                                                                                (HT €)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</si>
  <si>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               1 jour de traitement </t>
    </r>
  </si>
  <si>
    <r>
      <t xml:space="preserve">Coût en ville pour </t>
    </r>
    <r>
      <rPr>
        <b/>
        <u/>
        <sz val="9"/>
        <color theme="0"/>
        <rFont val="Calibri"/>
        <family val="2"/>
        <scheme val="minor"/>
      </rPr>
      <t>1 jour</t>
    </r>
    <r>
      <rPr>
        <b/>
        <sz val="9"/>
        <color theme="0"/>
        <rFont val="Calibri"/>
        <family val="2"/>
        <scheme val="minor"/>
      </rPr>
      <t xml:space="preserve"> de traitement (TTC)</t>
    </r>
  </si>
  <si>
    <r>
      <t xml:space="preserve">Cout du traitement par </t>
    </r>
    <r>
      <rPr>
        <b/>
        <sz val="11"/>
        <color theme="1"/>
        <rFont val="Calibri"/>
        <family val="2"/>
        <scheme val="minor"/>
      </rPr>
      <t>Granocyte</t>
    </r>
    <r>
      <rPr>
        <sz val="11"/>
        <color theme="1"/>
        <rFont val="Calibri"/>
        <family val="2"/>
        <scheme val="minor"/>
      </rPr>
      <t xml:space="preserve"> (TTC €)                        </t>
    </r>
  </si>
  <si>
    <r>
      <t xml:space="preserve">Cout du traitement par </t>
    </r>
    <r>
      <rPr>
        <b/>
        <sz val="11"/>
        <color theme="1"/>
        <rFont val="Calibri"/>
        <family val="2"/>
        <scheme val="minor"/>
      </rPr>
      <t>Neulasta</t>
    </r>
    <r>
      <rPr>
        <sz val="11"/>
        <color theme="1"/>
        <rFont val="Calibri"/>
        <family val="2"/>
        <scheme val="minor"/>
      </rPr>
      <t xml:space="preserve"> (TTC €)                        </t>
    </r>
  </si>
  <si>
    <r>
      <t xml:space="preserve">Nombre de flacons pour                   1 jour de traitement                    </t>
    </r>
    <r>
      <rPr>
        <b/>
        <sz val="8"/>
        <color rgb="FF92D050"/>
        <rFont val="Calibri"/>
        <family val="2"/>
        <scheme val="minor"/>
      </rPr>
      <t>(pour un patient de 70kg mesurant 1m70)</t>
    </r>
    <r>
      <rPr>
        <b/>
        <sz val="8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               </t>
    </r>
  </si>
  <si>
    <r>
      <t xml:space="preserve">Coût en ville pour                                            </t>
    </r>
    <r>
      <rPr>
        <b/>
        <u/>
        <sz val="9"/>
        <color theme="0"/>
        <rFont val="Calibri"/>
        <family val="2"/>
        <scheme val="minor"/>
      </rPr>
      <t>1 cure</t>
    </r>
    <r>
      <rPr>
        <b/>
        <sz val="9"/>
        <color theme="0"/>
        <rFont val="Calibri"/>
        <family val="2"/>
        <scheme val="minor"/>
      </rPr>
      <t xml:space="preserve"> de traitement                                   (en moyenne 5 jours de traitement) (TTC)</t>
    </r>
  </si>
  <si>
    <t>Ratiograstim 48 UI</t>
  </si>
  <si>
    <t>Montant économisé par patient pour            1 jour de traitement                                                                                (HT €)</t>
  </si>
  <si>
    <t xml:space="preserve"> Zarzio 48 UI</t>
  </si>
  <si>
    <t>Montant économisé par patient pour             1 jour de traitement                                                                                (HT €)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</si>
  <si>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           1 jour de traitement 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</si>
  <si>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          1 jour de traitement 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</si>
  <si>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             1 jour de traitement 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</si>
  <si>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              1 jour de traitement </t>
    </r>
  </si>
  <si>
    <t>Montant économisé par patient pour              1 jour de traitement                                                                                (HT €)</t>
  </si>
  <si>
    <t xml:space="preserve">Tarif public (TTC €) au 01/01/2016 </t>
  </si>
  <si>
    <r>
      <t xml:space="preserve">Phase initiale                                                       </t>
    </r>
    <r>
      <rPr>
        <sz val="11"/>
        <color theme="1"/>
        <rFont val="Calibri"/>
        <family val="2"/>
        <scheme val="minor"/>
      </rPr>
      <t>75-150 UI/injection                          1/jour pendant 14 jours max</t>
    </r>
  </si>
  <si>
    <t>75 UI/inj</t>
  </si>
  <si>
    <t>150 UI/inj</t>
  </si>
  <si>
    <t>225 UI/inj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</si>
  <si>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               14 jours de traitement </t>
    </r>
  </si>
  <si>
    <t>Bemfola 75 UI</t>
  </si>
  <si>
    <r>
      <t xml:space="preserve">Coût en ville pour </t>
    </r>
    <r>
      <rPr>
        <b/>
        <u/>
        <sz val="9"/>
        <color theme="0"/>
        <rFont val="Calibri"/>
        <family val="2"/>
        <scheme val="minor"/>
      </rPr>
      <t>14 jours</t>
    </r>
    <r>
      <rPr>
        <b/>
        <sz val="9"/>
        <color theme="0"/>
        <rFont val="Calibri"/>
        <family val="2"/>
        <scheme val="minor"/>
      </rPr>
      <t>de traitement (TTC) pour un patient de 70kg</t>
    </r>
  </si>
  <si>
    <r>
      <t xml:space="preserve">Cout traitement               phase initiale                       </t>
    </r>
    <r>
      <rPr>
        <sz val="8"/>
        <rFont val="Calibri"/>
        <family val="2"/>
        <scheme val="minor"/>
      </rPr>
      <t>(75 UI/inj)</t>
    </r>
  </si>
  <si>
    <r>
      <t xml:space="preserve">Cout traitement               phase initiale                       </t>
    </r>
    <r>
      <rPr>
        <sz val="8"/>
        <rFont val="Calibri"/>
        <family val="2"/>
        <scheme val="minor"/>
      </rPr>
      <t>(150 UI/inj)</t>
    </r>
  </si>
  <si>
    <r>
      <t xml:space="preserve">Cout traitement               phase d'entretien                        </t>
    </r>
    <r>
      <rPr>
        <sz val="8"/>
        <rFont val="Calibri"/>
        <family val="2"/>
        <scheme val="minor"/>
      </rPr>
      <t>(75 UI/inj)</t>
    </r>
  </si>
  <si>
    <r>
      <t xml:space="preserve">Cout traitement               phase d'entretien                        </t>
    </r>
    <r>
      <rPr>
        <sz val="8"/>
        <rFont val="Calibri"/>
        <family val="2"/>
        <scheme val="minor"/>
      </rPr>
      <t>(225 UI/inj)</t>
    </r>
  </si>
  <si>
    <t>150-225 UI/injection                           1/jour pendant 10 jours max</t>
  </si>
  <si>
    <r>
      <t xml:space="preserve">Phase d'entretien                                               </t>
    </r>
    <r>
      <rPr>
        <sz val="11"/>
        <color theme="1"/>
        <rFont val="Calibri"/>
        <family val="2"/>
        <scheme val="minor"/>
      </rPr>
      <t xml:space="preserve">75-225 UI/injection                            1/jour pendant 14 jours 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</si>
  <si>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             10 jours de traitement </t>
    </r>
  </si>
  <si>
    <r>
      <t xml:space="preserve">Coût en ville pour </t>
    </r>
    <r>
      <rPr>
        <b/>
        <u/>
        <sz val="9"/>
        <color theme="0"/>
        <rFont val="Calibri"/>
        <family val="2"/>
        <scheme val="minor"/>
      </rPr>
      <t>10 jours</t>
    </r>
    <r>
      <rPr>
        <b/>
        <sz val="9"/>
        <color theme="0"/>
        <rFont val="Calibri"/>
        <family val="2"/>
        <scheme val="minor"/>
      </rPr>
      <t>de traitement (TTC) pour un patient de 70kg</t>
    </r>
  </si>
  <si>
    <r>
      <t xml:space="preserve">Cout traitement                               </t>
    </r>
    <r>
      <rPr>
        <sz val="8"/>
        <rFont val="Calibri"/>
        <family val="2"/>
        <scheme val="minor"/>
      </rPr>
      <t>(150 UI/inj)</t>
    </r>
  </si>
  <si>
    <r>
      <t xml:space="preserve">Cout traitement                               </t>
    </r>
    <r>
      <rPr>
        <sz val="8"/>
        <rFont val="Calibri"/>
        <family val="2"/>
        <scheme val="minor"/>
      </rPr>
      <t>(225 UI/inj)</t>
    </r>
  </si>
  <si>
    <t xml:space="preserve">Economie  réalisée                                                                    (€) 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</si>
  <si>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        14 jours de traitement </t>
    </r>
  </si>
  <si>
    <t>75-150 UI/injection                          1/jour pendant 14 jours max</t>
  </si>
  <si>
    <r>
      <t xml:space="preserve">Cout traitement                               </t>
    </r>
    <r>
      <rPr>
        <sz val="8"/>
        <rFont val="Calibri"/>
        <family val="2"/>
        <scheme val="minor"/>
      </rPr>
      <t>(75 UI/inj)</t>
    </r>
  </si>
  <si>
    <t>150 UI/injection                             3fois/semaine                             pendant 4 mois miminum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</si>
  <si>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             4 mois de traitement </t>
    </r>
  </si>
  <si>
    <r>
      <t xml:space="preserve">Coût en ville pour </t>
    </r>
    <r>
      <rPr>
        <b/>
        <u/>
        <sz val="9"/>
        <color theme="0"/>
        <rFont val="Calibri"/>
        <family val="2"/>
        <scheme val="minor"/>
      </rPr>
      <t>4 mois</t>
    </r>
    <r>
      <rPr>
        <b/>
        <sz val="9"/>
        <color theme="0"/>
        <rFont val="Calibri"/>
        <family val="2"/>
        <scheme val="minor"/>
      </rPr>
      <t>de traitement (TTC) pour un patient de 70kg</t>
    </r>
  </si>
  <si>
    <t xml:space="preserve">Cout traitement                           </t>
  </si>
  <si>
    <t>Endocrinologie</t>
  </si>
  <si>
    <t>1 cartouche</t>
  </si>
  <si>
    <t>5 cartouches</t>
  </si>
  <si>
    <t>10 cartouches</t>
  </si>
  <si>
    <t>7 seringues</t>
  </si>
  <si>
    <t>0,15-0,3 mg/kg/jour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</si>
  <si>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</t>
    </r>
    <r>
      <rPr>
        <u/>
        <sz val="11"/>
        <rFont val="Calibri"/>
        <family val="2"/>
        <scheme val="minor"/>
      </rPr>
      <t xml:space="preserve">1 jour </t>
    </r>
    <r>
      <rPr>
        <sz val="11"/>
        <rFont val="Calibri"/>
        <family val="2"/>
        <scheme val="minor"/>
      </rPr>
      <t>de traitement et par patient (de 70kg)</t>
    </r>
  </si>
  <si>
    <r>
      <t xml:space="preserve">Cout traitement </t>
    </r>
    <r>
      <rPr>
        <sz val="8"/>
        <rFont val="Calibri"/>
        <family val="2"/>
        <scheme val="minor"/>
      </rPr>
      <t>(0,15 mg/kg/inj)</t>
    </r>
  </si>
  <si>
    <r>
      <t xml:space="preserve">Cout traitement </t>
    </r>
    <r>
      <rPr>
        <sz val="8"/>
        <rFont val="Calibri"/>
        <family val="2"/>
        <scheme val="minor"/>
      </rPr>
      <t>(0,30 mg/kg/inj)</t>
    </r>
  </si>
  <si>
    <r>
      <t xml:space="preserve">Coût en ville pour </t>
    </r>
    <r>
      <rPr>
        <b/>
        <u/>
        <sz val="11"/>
        <color theme="0"/>
        <rFont val="Calibri"/>
        <family val="2"/>
        <scheme val="minor"/>
      </rPr>
      <t>1 jours</t>
    </r>
    <r>
      <rPr>
        <b/>
        <sz val="11"/>
        <color theme="0"/>
        <rFont val="Calibri"/>
        <family val="2"/>
        <scheme val="minor"/>
      </rPr>
      <t xml:space="preserve"> de traitement (TTC)                              pour un patient de 70kg</t>
    </r>
  </si>
  <si>
    <r>
      <t xml:space="preserve">Coût en ville pour </t>
    </r>
    <r>
      <rPr>
        <b/>
        <u/>
        <sz val="11"/>
        <color theme="0"/>
        <rFont val="Calibri"/>
        <family val="2"/>
        <scheme val="minor"/>
      </rPr>
      <t>1 mois</t>
    </r>
    <r>
      <rPr>
        <b/>
        <sz val="11"/>
        <color theme="0"/>
        <rFont val="Calibri"/>
        <family val="2"/>
        <scheme val="minor"/>
      </rPr>
      <t xml:space="preserve"> de traitement (TTC)                              pour un patient de 70kg</t>
    </r>
  </si>
  <si>
    <t>0,15               mg/kg/jr</t>
  </si>
  <si>
    <t>0,3                   mg/kg/jr</t>
  </si>
  <si>
    <r>
      <t xml:space="preserve">Nombre de flacon pour                   1 jour de traitement                     </t>
    </r>
    <r>
      <rPr>
        <b/>
        <sz val="8"/>
        <color rgb="FF92D050"/>
        <rFont val="Calibri"/>
        <family val="2"/>
        <scheme val="minor"/>
      </rPr>
      <t>(pour un patient de 70kg)</t>
    </r>
  </si>
  <si>
    <r>
      <t xml:space="preserve">Coût en ville pour </t>
    </r>
    <r>
      <rPr>
        <b/>
        <u/>
        <sz val="11"/>
        <color theme="0"/>
        <rFont val="Calibri"/>
        <family val="2"/>
        <scheme val="minor"/>
      </rPr>
      <t>1 mois</t>
    </r>
    <r>
      <rPr>
        <b/>
        <sz val="11"/>
        <color theme="0"/>
        <rFont val="Calibri"/>
        <family val="2"/>
        <scheme val="minor"/>
      </rPr>
      <t xml:space="preserve"> de traitement (TTC)                              posologie (0,5 UI/kg) pour un patient de 70kg</t>
    </r>
  </si>
  <si>
    <r>
      <t xml:space="preserve">Nombre de cartouches pour  1 mois de traitement à la posologie moyenne de 0,5 UI/kg                                 </t>
    </r>
    <r>
      <rPr>
        <b/>
        <i/>
        <sz val="9"/>
        <color rgb="FF92D050"/>
        <rFont val="Calibri"/>
        <family val="2"/>
        <scheme val="minor"/>
      </rPr>
      <t>(pour un patient de 70 kg)</t>
    </r>
  </si>
  <si>
    <t>Enoxaparine</t>
  </si>
  <si>
    <t>Lovenox®</t>
  </si>
  <si>
    <t xml:space="preserve">Inhixa® </t>
  </si>
  <si>
    <t>Thorinane®</t>
  </si>
  <si>
    <t>TECHDOW PHARMACEUTICAL</t>
  </si>
  <si>
    <t>PHARMATEN S.A</t>
  </si>
  <si>
    <t xml:space="preserve">● Traitement prophylactique de la maladie thromboembolitique veineuse en chirurgie
● Prévention de la coagulation du circuit de circulation extracorporelle au cours de l'hémodialyse
● Traitement prophylactique des thromboses veineuses profondes chez les patients alités pour une affection médicale aiguë
● Traitement curatif des thromboses veineuses profondes constituées, avec ou sans embolie pulmonaire sans signe de gravité clinique à l'exception des embolies pulmonaires susceptibles de relever d'un traitement thrombolytique ou chirurgical
● Traitement de l'angor instable, en association avec l'aspirine  ● Traitement de de l'infarctus du myocarde sans onde Q à la phase aiguë, en association avec l'aspirine                                        </t>
  </si>
  <si>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Traitement prophylactique de la maladie thromboembolitique veineuse en chirurgie</t>
    </r>
    <r>
      <rPr>
        <b/>
        <sz val="12"/>
        <color rgb="FF0070C0"/>
        <rFont val="Calibri"/>
        <family val="2"/>
        <scheme val="minor"/>
      </rPr>
      <t xml:space="preserve"> :  </t>
    </r>
    <r>
      <rPr>
        <sz val="12"/>
        <color theme="1"/>
        <rFont val="Calibri"/>
        <family val="2"/>
        <scheme val="minor"/>
      </rPr>
      <t xml:space="preserve">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Risque thrombogène modéré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2000 UI/jour, 1 fois par jour</t>
    </r>
    <r>
      <rPr>
        <sz val="11"/>
        <color theme="1"/>
        <rFont val="Calibri"/>
        <family val="2"/>
        <scheme val="minor"/>
      </rPr>
      <t xml:space="preserve"> pendant 10 jours (maximum)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</t>
    </r>
    <r>
      <rPr>
        <b/>
        <sz val="11"/>
        <color theme="0"/>
        <rFont val="Calibri"/>
        <family val="2"/>
        <scheme val="minor"/>
      </rPr>
      <t>iiiiiiiiiiiiiiiiiiiiii</t>
    </r>
    <r>
      <rPr>
        <sz val="11"/>
        <color theme="1"/>
        <rFont val="Calibri"/>
        <family val="2"/>
        <scheme val="minor"/>
      </rPr>
      <t xml:space="preserve">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Risque thrombogène elevé, chirurgie de la hanche                                                                            4</t>
    </r>
    <r>
      <rPr>
        <b/>
        <sz val="11"/>
        <color theme="1"/>
        <rFont val="Calibri"/>
        <family val="2"/>
        <scheme val="minor"/>
      </rPr>
      <t>000 UI/jour, 1 fois par jour</t>
    </r>
    <r>
      <rPr>
        <sz val="11"/>
        <color theme="1"/>
        <rFont val="Calibri"/>
        <family val="2"/>
        <scheme val="minor"/>
      </rPr>
      <t xml:space="preserve"> pendant 4-5 semaines (maximum)         </t>
    </r>
    <r>
      <rPr>
        <sz val="11"/>
        <color theme="0"/>
        <rFont val="Calibri"/>
        <family val="2"/>
        <scheme val="minor"/>
      </rPr>
      <t xml:space="preserve">,,,,,,,,,,,,,,,,,,,,,,,,,,,,,,,,,,,,,,,,,,,,,,,,,,,,,,,,,,,,,,,,,,,,,,,,,,,,,,,,,,,,,,,,,,,,,,,,,,,,,,,,,,,,,,   </t>
    </r>
    <r>
      <rPr>
        <sz val="11"/>
        <color theme="1"/>
        <rFont val="Calibri"/>
        <family val="2"/>
        <scheme val="minor"/>
      </rPr>
      <t xml:space="preserve">                       Risque thrombogène elevé, chirurgie du genou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4000 UI/jour, 1 fois par jour</t>
    </r>
    <r>
      <rPr>
        <sz val="11"/>
        <color theme="1"/>
        <rFont val="Calibri"/>
        <family val="2"/>
        <scheme val="minor"/>
      </rPr>
      <t xml:space="preserve"> pendant 10 jours (maximum)   </t>
    </r>
    <r>
      <rPr>
        <sz val="11"/>
        <color theme="0"/>
        <rFont val="Calibri"/>
        <family val="2"/>
        <scheme val="minor"/>
      </rPr>
      <t xml:space="preserve">,,,,,,,,,,,,,,,,,,,,,,,,,,,,,,,,,,,,,,,,,,,,,,,,,,,,,,,,,,,,,,,,,,,,,,,,,,,,,,,,,,,,,,,,,,,,,,,,,,,      </t>
    </r>
    <r>
      <rPr>
        <sz val="11"/>
        <color theme="1"/>
        <rFont val="Calibri"/>
        <family val="2"/>
        <scheme val="minor"/>
      </rPr>
      <t xml:space="preserve">                       Risque thrombogène elevé, chirurgie oncologique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4000 UI/jour, 1 fois par jour</t>
    </r>
    <r>
      <rPr>
        <sz val="11"/>
        <color theme="1"/>
        <rFont val="Calibri"/>
        <family val="2"/>
        <scheme val="minor"/>
      </rPr>
      <t xml:space="preserve"> pendant 10 jours (maximum) </t>
    </r>
    <r>
      <rPr>
        <sz val="11"/>
        <color theme="0"/>
        <rFont val="Calibri"/>
        <family val="2"/>
        <scheme val="minor"/>
      </rPr>
      <t>,,,,,,,,,,,,,,,,,,,,,,,,,,,,,,,,,,,,,,,,,,,,,,,,,,,,,,,,,,,,,,,,,,,,,,,,,,,,,,,,,,,,,,,,,,,,,,,,,,,,,,,,,,,,,,,,,,,,,,,,,,,,,,,,,,,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Traitement préventif chez le patient alité pour affection aiguë</t>
    </r>
    <r>
      <rPr>
        <b/>
        <sz val="12"/>
        <color rgb="FF0070C0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4000 UI/jour, 1 fois par jour </t>
    </r>
    <r>
      <rPr>
        <sz val="11"/>
        <color theme="1"/>
        <rFont val="Calibri"/>
        <family val="2"/>
        <scheme val="minor"/>
      </rPr>
      <t>pendant 6-10 jours (maximum)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>iiiiiiiiiiiiiiiiiiioiii</t>
    </r>
    <r>
      <rPr>
        <sz val="11"/>
        <color theme="1"/>
        <rFont val="Calibri"/>
        <family val="2"/>
        <scheme val="minor"/>
      </rPr>
      <t xml:space="preserve">                                  </t>
    </r>
    <r>
      <rPr>
        <sz val="11"/>
        <color theme="0"/>
        <rFont val="Calibri"/>
        <family val="2"/>
        <scheme val="minor"/>
      </rPr>
      <t>3 fois par semaine (max)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Prévention de la coagulation du circuit de circulation extracorporelle au cours de l'hémodialyse</t>
    </r>
    <r>
      <rPr>
        <b/>
        <sz val="12"/>
        <color rgb="FF0070C0"/>
        <rFont val="Calibri"/>
        <family val="2"/>
        <scheme val="minor"/>
      </rPr>
      <t xml:space="preserve"> :</t>
    </r>
    <r>
      <rPr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100 UI/kg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à adapter en fonction de la situation clinique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(max)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Traitement curatif des TVP en cas ou en l'absence d'embolie pulmonaire</t>
    </r>
    <r>
      <rPr>
        <b/>
        <sz val="12"/>
        <color rgb="FF0070C0"/>
        <rFont val="Calibri"/>
        <family val="2"/>
        <scheme val="minor"/>
      </rPr>
      <t xml:space="preserve"> :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100 UI/kg, 2 fois par jour </t>
    </r>
    <r>
      <rPr>
        <sz val="11"/>
        <color theme="1"/>
        <rFont val="Calibri"/>
        <family val="2"/>
        <scheme val="minor"/>
      </rPr>
      <t xml:space="preserve">pendant 10 jours maximum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>3 fois par semaine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Traitement de l'angor instable</t>
    </r>
    <r>
      <rPr>
        <b/>
        <sz val="12"/>
        <color rgb="FF0070C0"/>
        <rFont val="Calibri"/>
        <family val="2"/>
        <scheme val="minor"/>
      </rPr>
      <t xml:space="preserve"> :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100 UI/kg, 2 fois par jour pendant 2-8 jours maximum                                                               </t>
    </r>
    <r>
      <rPr>
        <sz val="11"/>
        <color theme="0"/>
        <rFont val="Calibri"/>
        <family val="2"/>
        <scheme val="minor"/>
      </rPr>
      <t xml:space="preserve">3 fois par semaine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</t>
    </r>
    <r>
      <rPr>
        <b/>
        <sz val="12"/>
        <color rgb="FF0070C0"/>
        <rFont val="Calibri"/>
        <family val="2"/>
        <scheme val="minor"/>
      </rPr>
      <t xml:space="preserve">● </t>
    </r>
    <r>
      <rPr>
        <b/>
        <u/>
        <sz val="12"/>
        <color rgb="FF0070C0"/>
        <rFont val="Calibri"/>
        <family val="2"/>
        <scheme val="minor"/>
      </rPr>
      <t>Traitement de l'infarctus du myocarde</t>
    </r>
    <r>
      <rPr>
        <b/>
        <sz val="12"/>
        <color rgb="FF0070C0"/>
        <rFont val="Calibri"/>
        <family val="2"/>
        <scheme val="minor"/>
      </rPr>
      <t xml:space="preserve"> :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Bolus initial de 3000UI suivi d'une injection de 100UI/kg dans les 15 minutes puis toutes les 12 heures (au maximum 10 000UI pour les deux premières doses)</t>
    </r>
    <r>
      <rPr>
        <sz val="11"/>
        <color theme="0"/>
        <rFont val="Calibri"/>
        <family val="2"/>
        <scheme val="minor"/>
      </rPr>
      <t xml:space="preserve"> fois par semain</t>
    </r>
  </si>
  <si>
    <t>Date de mise à jour : 10 aout 2017</t>
  </si>
  <si>
    <t>Immunologie</t>
  </si>
  <si>
    <t>Mabthéra 500mg</t>
  </si>
  <si>
    <t>Truxima 500mg</t>
  </si>
  <si>
    <t>Rixathon 500mg</t>
  </si>
  <si>
    <t>Riximyo 500mg</t>
  </si>
  <si>
    <r>
      <rPr>
        <b/>
        <sz val="11"/>
        <color theme="1"/>
        <rFont val="Calibri"/>
        <family val="2"/>
        <scheme val="minor"/>
      </rPr>
      <t xml:space="preserve">1186,515 </t>
    </r>
    <r>
      <rPr>
        <sz val="11"/>
        <color theme="1"/>
        <rFont val="Calibri"/>
        <family val="2"/>
        <scheme val="minor"/>
      </rPr>
      <t xml:space="preserve">                         (01/01/2017)</t>
    </r>
  </si>
  <si>
    <r>
      <rPr>
        <b/>
        <sz val="11"/>
        <color theme="1"/>
        <rFont val="Calibri"/>
        <family val="2"/>
        <scheme val="minor"/>
      </rPr>
      <t>1186,515</t>
    </r>
    <r>
      <rPr>
        <sz val="11"/>
        <color theme="1"/>
        <rFont val="Calibri"/>
        <family val="2"/>
        <scheme val="minor"/>
      </rPr>
      <t xml:space="preserve">                        (02/08/2017)</t>
    </r>
  </si>
  <si>
    <t>Lymphome folliculaire non hodgkinien</t>
  </si>
  <si>
    <r>
      <rPr>
        <b/>
        <u/>
        <sz val="11"/>
        <color theme="1"/>
        <rFont val="Calibri"/>
        <family val="2"/>
        <scheme val="minor"/>
      </rPr>
      <t>En cas de polychimiothérapie</t>
    </r>
    <r>
      <rPr>
        <sz val="11"/>
        <color theme="1"/>
        <rFont val="Calibri"/>
        <family val="2"/>
        <scheme val="minor"/>
      </rPr>
      <t xml:space="preserve">     </t>
    </r>
    <r>
      <rPr>
        <i/>
        <sz val="11"/>
        <color theme="1"/>
        <rFont val="Calibri"/>
        <family val="2"/>
        <scheme val="minor"/>
      </rPr>
      <t>(maximun 8 cures)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</si>
  <si>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</t>
    </r>
    <r>
      <rPr>
        <u/>
        <sz val="11"/>
        <rFont val="Calibri"/>
        <family val="2"/>
        <scheme val="minor"/>
      </rPr>
      <t>1 mois</t>
    </r>
    <r>
      <rPr>
        <sz val="11"/>
        <rFont val="Calibri"/>
        <family val="2"/>
        <scheme val="minor"/>
      </rPr>
      <t xml:space="preserve"> de           traitement à la posologie moyenne de                0,5 UI/kg pour un patient de 70kg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</si>
  <si>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</t>
    </r>
    <r>
      <rPr>
        <u/>
        <sz val="11"/>
        <rFont val="Calibri"/>
        <family val="2"/>
        <scheme val="minor"/>
      </rPr>
      <t>1 mois</t>
    </r>
    <r>
      <rPr>
        <sz val="11"/>
        <rFont val="Calibri"/>
        <family val="2"/>
        <scheme val="minor"/>
      </rPr>
      <t xml:space="preserve"> de traitement à la posologie moyenne de               0,5 UI/kg pour un patient de 70kg</t>
    </r>
  </si>
  <si>
    <r>
      <t xml:space="preserve">Nombre de flacons pour                   8 cures de traitement            </t>
    </r>
    <r>
      <rPr>
        <b/>
        <sz val="8"/>
        <color rgb="FF92D050"/>
        <rFont val="Calibri"/>
        <family val="2"/>
        <scheme val="minor"/>
      </rPr>
      <t>(pour un patient de 70kg mesurant 170cm )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</si>
  <si>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</t>
    </r>
    <r>
      <rPr>
        <u/>
        <sz val="11"/>
        <rFont val="Calibri"/>
        <family val="2"/>
        <scheme val="minor"/>
      </rPr>
      <t>8 cures de traitement</t>
    </r>
    <r>
      <rPr>
        <sz val="11"/>
        <rFont val="Calibri"/>
        <family val="2"/>
        <scheme val="minor"/>
      </rPr>
      <t xml:space="preserve">  pour un patient de 70kg mesurant 170 cm </t>
    </r>
    <r>
      <rPr>
        <b/>
        <i/>
        <sz val="11"/>
        <rFont val="Calibri"/>
        <family val="2"/>
        <scheme val="minor"/>
      </rPr>
      <t>(SC:1,8098)</t>
    </r>
  </si>
  <si>
    <r>
      <rPr>
        <b/>
        <u/>
        <sz val="11"/>
        <color theme="1"/>
        <rFont val="Calibri"/>
        <family val="2"/>
        <scheme val="minor"/>
      </rPr>
      <t>Traitement d'entretien, lymphome non précédement traité</t>
    </r>
    <r>
      <rPr>
        <sz val="11"/>
        <color theme="1"/>
        <rFont val="Calibri"/>
        <family val="2"/>
        <scheme val="minor"/>
      </rPr>
      <t xml:space="preserve">     </t>
    </r>
    <r>
      <rPr>
        <i/>
        <sz val="11"/>
        <color theme="1"/>
        <rFont val="Calibri"/>
        <family val="2"/>
        <scheme val="minor"/>
      </rPr>
      <t>(1 injection tous les 2 mois pendant 2 ans maximum)</t>
    </r>
  </si>
  <si>
    <r>
      <t xml:space="preserve">Nombre de flacons pour                   1 an de traitement            </t>
    </r>
    <r>
      <rPr>
        <b/>
        <sz val="8"/>
        <color rgb="FF92D050"/>
        <rFont val="Calibri"/>
        <family val="2"/>
        <scheme val="minor"/>
      </rPr>
      <t>(pour un patient de 70kg mesurant 170cm )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</si>
  <si>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</t>
    </r>
    <r>
      <rPr>
        <u/>
        <sz val="11"/>
        <rFont val="Calibri"/>
        <family val="2"/>
        <scheme val="minor"/>
      </rPr>
      <t>1 an de traitement</t>
    </r>
    <r>
      <rPr>
        <sz val="11"/>
        <rFont val="Calibri"/>
        <family val="2"/>
        <scheme val="minor"/>
      </rPr>
      <t xml:space="preserve">  pour un patient de 70kg mesurant 170 cm                 </t>
    </r>
    <r>
      <rPr>
        <b/>
        <i/>
        <sz val="11"/>
        <rFont val="Calibri"/>
        <family val="2"/>
        <scheme val="minor"/>
      </rPr>
      <t>(SC:1,8098)</t>
    </r>
  </si>
  <si>
    <r>
      <rPr>
        <b/>
        <u/>
        <sz val="11"/>
        <color theme="1"/>
        <rFont val="Calibri"/>
        <family val="2"/>
        <scheme val="minor"/>
      </rPr>
      <t>Traitement d'entretien, lymphome en rechute ou réfractaire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>(1 injection tous les 3 mois pendant 2 ans maximum)</t>
    </r>
  </si>
  <si>
    <r>
      <rPr>
        <b/>
        <u/>
        <sz val="11"/>
        <color theme="1"/>
        <rFont val="Calibri"/>
        <family val="2"/>
        <scheme val="minor"/>
      </rPr>
      <t>En cas de monothérapie</t>
    </r>
    <r>
      <rPr>
        <sz val="11"/>
        <color theme="1"/>
        <rFont val="Calibri"/>
        <family val="2"/>
        <scheme val="minor"/>
      </rPr>
      <t xml:space="preserve">   </t>
    </r>
    <r>
      <rPr>
        <i/>
        <sz val="11"/>
        <color theme="1"/>
        <rFont val="Calibri"/>
        <family val="2"/>
        <scheme val="minor"/>
      </rPr>
      <t>(1 injection par semaine pendant 4 semaines)</t>
    </r>
  </si>
  <si>
    <r>
      <t xml:space="preserve">Nombre de flacons pour                   4 semaines de traitement            </t>
    </r>
    <r>
      <rPr>
        <b/>
        <sz val="8"/>
        <color rgb="FF92D050"/>
        <rFont val="Calibri"/>
        <family val="2"/>
        <scheme val="minor"/>
      </rPr>
      <t>(pour un patient de 70kg mesurant 170cm )</t>
    </r>
  </si>
  <si>
    <t>Lymphome diffus non hodgkinien</t>
  </si>
  <si>
    <t>Polyarthrite rhumatoide</t>
  </si>
  <si>
    <r>
      <t xml:space="preserve">Nombre de flacons pour                   14 jours de traitement            </t>
    </r>
    <r>
      <rPr>
        <b/>
        <sz val="8"/>
        <color rgb="FF92D050"/>
        <rFont val="Calibri"/>
        <family val="2"/>
        <scheme val="minor"/>
      </rPr>
      <t>(pour un patient de 70kg mesurant 170cm )</t>
    </r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</si>
  <si>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</t>
    </r>
    <r>
      <rPr>
        <u/>
        <sz val="11"/>
        <rFont val="Calibri"/>
        <family val="2"/>
        <scheme val="minor"/>
      </rPr>
      <t>4 semaines de traitement</t>
    </r>
    <r>
      <rPr>
        <sz val="11"/>
        <rFont val="Calibri"/>
        <family val="2"/>
        <scheme val="minor"/>
      </rPr>
      <t xml:space="preserve">  pour un patient de 70kg mesurant 170 cm                                                                                    </t>
    </r>
    <r>
      <rPr>
        <b/>
        <i/>
        <sz val="11"/>
        <rFont val="Calibri"/>
        <family val="2"/>
        <scheme val="minor"/>
      </rPr>
      <t>(SC:1,8098)</t>
    </r>
  </si>
  <si>
    <t>Montant économisé par patient sur                                        4 semaines de traitement                                                                                (HT €)</t>
  </si>
  <si>
    <t>Montant économisé par patient sur                                           1 année de traitement                                                                                (HT €)</t>
  </si>
  <si>
    <t>Montant économisé par patient sur                                           8 cures de traitement                                                                                (HT €)</t>
  </si>
  <si>
    <t>Montant économisé par patient sur                                             8 cures de traitement                                                                                (HT €)</t>
  </si>
  <si>
    <t>Montant économisé par patient                                                sur 14 jours de traitement                                                                                (HT €)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</si>
  <si>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</t>
    </r>
    <r>
      <rPr>
        <u/>
        <sz val="11"/>
        <rFont val="Calibri"/>
        <family val="2"/>
        <scheme val="minor"/>
      </rPr>
      <t>14 jours de traitement</t>
    </r>
    <r>
      <rPr>
        <sz val="11"/>
        <rFont val="Calibri"/>
        <family val="2"/>
        <scheme val="minor"/>
      </rPr>
      <t xml:space="preserve">  pour un patient de 70kg mesurant 170 cm </t>
    </r>
    <r>
      <rPr>
        <b/>
        <i/>
        <sz val="11"/>
        <rFont val="Calibri"/>
        <family val="2"/>
        <scheme val="minor"/>
      </rPr>
      <t>(SC:1,8098)</t>
    </r>
  </si>
  <si>
    <t>Leucémie lymphoide chronique</t>
  </si>
  <si>
    <r>
      <t xml:space="preserve">Nombre de flacons pour                   6 cycles de traitement            </t>
    </r>
    <r>
      <rPr>
        <b/>
        <sz val="8"/>
        <color rgb="FF92D050"/>
        <rFont val="Calibri"/>
        <family val="2"/>
        <scheme val="minor"/>
      </rPr>
      <t>(pour un patient de 70kg mesurant 170cm )</t>
    </r>
  </si>
  <si>
    <t>Montant économisé par patient                                                pour 6 cycles de traitement                                                                                (HT €)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</si>
  <si>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</t>
    </r>
    <r>
      <rPr>
        <u/>
        <sz val="11"/>
        <rFont val="Calibri"/>
        <family val="2"/>
        <scheme val="minor"/>
      </rPr>
      <t>6 cycles de traitement</t>
    </r>
    <r>
      <rPr>
        <sz val="11"/>
        <rFont val="Calibri"/>
        <family val="2"/>
        <scheme val="minor"/>
      </rPr>
      <t xml:space="preserve">  pour un patient de 70kg mesurant 170 cm </t>
    </r>
    <r>
      <rPr>
        <b/>
        <i/>
        <sz val="11"/>
        <rFont val="Calibri"/>
        <family val="2"/>
        <scheme val="minor"/>
      </rPr>
      <t>(SC:1,8098)</t>
    </r>
  </si>
  <si>
    <t>Granulomatose de Wegener</t>
  </si>
  <si>
    <t>Polyangéite microscopique</t>
  </si>
  <si>
    <r>
      <t xml:space="preserve">Le traitement par biosimilaire permet d'economiser  </t>
    </r>
    <r>
      <rPr>
        <b/>
        <sz val="11"/>
        <color rgb="FFFF0000"/>
        <rFont val="Calibri"/>
        <family val="2"/>
        <scheme val="minor"/>
      </rPr>
      <t>X €</t>
    </r>
    <r>
      <rPr>
        <sz val="11"/>
        <rFont val="Calibri"/>
        <family val="2"/>
        <scheme val="minor"/>
      </rPr>
      <t xml:space="preserve"> pour 4</t>
    </r>
    <r>
      <rPr>
        <u/>
        <sz val="11"/>
        <rFont val="Calibri"/>
        <family val="2"/>
        <scheme val="minor"/>
      </rPr>
      <t xml:space="preserve"> semaines de traitement</t>
    </r>
    <r>
      <rPr>
        <sz val="11"/>
        <rFont val="Calibri"/>
        <family val="2"/>
        <scheme val="minor"/>
      </rPr>
      <t xml:space="preserve">  pour un patient de 70kg mesurant 170 cm </t>
    </r>
    <r>
      <rPr>
        <b/>
        <i/>
        <sz val="11"/>
        <rFont val="Calibri"/>
        <family val="2"/>
        <scheme val="minor"/>
      </rPr>
      <t>(SC:1,8098)</t>
    </r>
  </si>
  <si>
    <t>Montant économisé par patient                                                pour 4 semaines de traitement                                                                                (HT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</si>
</sst>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sz val="12"/>
      <color rgb="FF0070C0"/>
      <name val="Calibri"/>
      <family val="2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rgb="FF92D05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i/>
      <u/>
      <sz val="11"/>
      <color theme="1" tint="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3"/>
      <color theme="5"/>
      <name val="Calibri"/>
      <family val="2"/>
      <scheme val="minor"/>
    </font>
    <font>
      <sz val="12"/>
      <name val="Calibri"/>
      <family val="2"/>
      <scheme val="minor"/>
    </font>
    <font>
      <sz val="12"/>
      <color theme="7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0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9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4F7FA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double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double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uble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9847407452621"/>
      </left>
      <right style="thin">
        <color theme="0" tint="-0.14996795556505021"/>
      </right>
      <top/>
      <bottom/>
      <diagonal/>
    </border>
    <border>
      <left/>
      <right/>
      <top/>
      <bottom style="double">
        <color theme="0" tint="-0.14999847407452621"/>
      </bottom>
      <diagonal/>
    </border>
    <border>
      <left style="thin">
        <color theme="0" tint="-0.14999847407452621"/>
      </left>
      <right/>
      <top/>
      <bottom style="double">
        <color theme="0" tint="-0.14999847407452621"/>
      </bottom>
      <diagonal/>
    </border>
    <border>
      <left/>
      <right style="thin">
        <color theme="0" tint="-0.14999847407452621"/>
      </right>
      <top/>
      <bottom style="double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double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double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8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1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9" fontId="9" fillId="0" borderId="0" xfId="0" applyNumberFormat="1" applyFont="1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8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7" xfId="0" applyFont="1" applyFill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  <protection locked="0"/>
    </xf>
    <xf numFmtId="1" fontId="0" fillId="0" borderId="12" xfId="0" applyNumberForma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11" fillId="0" borderId="7" xfId="0" applyFont="1" applyFill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1" borderId="21" xfId="0" applyFill="1" applyBorder="1" applyAlignment="1">
      <alignment vertical="center" wrapText="1"/>
    </xf>
    <xf numFmtId="0" fontId="0" fillId="1" borderId="0" xfId="0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9" xfId="0" applyFill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Border="1"/>
    <xf numFmtId="0" fontId="0" fillId="0" borderId="13" xfId="0" applyBorder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1" borderId="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9" borderId="0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36" fillId="0" borderId="0" xfId="0" applyFont="1" applyFill="1" applyBorder="1" applyAlignment="1">
      <alignment vertical="center" wrapText="1"/>
    </xf>
    <xf numFmtId="0" fontId="0" fillId="0" borderId="12" xfId="0" applyBorder="1"/>
    <xf numFmtId="1" fontId="0" fillId="0" borderId="0" xfId="0" applyNumberForma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9" fontId="1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1" fontId="0" fillId="0" borderId="0" xfId="0" applyNumberForma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1" fontId="0" fillId="0" borderId="12" xfId="0" applyNumberForma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6" fontId="0" fillId="0" borderId="4" xfId="0" quotePrefix="1" applyNumberForma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6" fontId="0" fillId="0" borderId="4" xfId="0" quotePrefix="1" applyNumberForma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 wrapText="1"/>
    </xf>
    <xf numFmtId="0" fontId="11" fillId="2" borderId="88" xfId="0" applyFont="1" applyFill="1" applyBorder="1" applyAlignment="1">
      <alignment horizontal="center" vertical="center"/>
    </xf>
    <xf numFmtId="0" fontId="11" fillId="2" borderId="88" xfId="0" applyFont="1" applyFill="1" applyBorder="1" applyAlignment="1">
      <alignment horizontal="center" vertical="center" wrapText="1"/>
    </xf>
    <xf numFmtId="0" fontId="0" fillId="0" borderId="89" xfId="0" quotePrefix="1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0" fillId="0" borderId="82" xfId="0" applyBorder="1" applyAlignment="1">
      <alignment horizontal="center" vertical="center" wrapText="1"/>
    </xf>
    <xf numFmtId="0" fontId="50" fillId="0" borderId="1" xfId="0" quotePrefix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9" fillId="0" borderId="73" xfId="0" applyFont="1" applyBorder="1" applyAlignment="1">
      <alignment horizontal="center" vertical="center" wrapText="1"/>
    </xf>
    <xf numFmtId="0" fontId="29" fillId="0" borderId="74" xfId="0" applyFont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2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52" fillId="0" borderId="82" xfId="0" applyFont="1" applyBorder="1" applyAlignment="1">
      <alignment horizontal="center" vertical="center" wrapText="1"/>
    </xf>
    <xf numFmtId="6" fontId="0" fillId="0" borderId="83" xfId="0" quotePrefix="1" applyNumberFormat="1" applyBorder="1" applyAlignment="1">
      <alignment horizontal="center" vertical="center" wrapText="1"/>
    </xf>
    <xf numFmtId="0" fontId="0" fillId="12" borderId="0" xfId="0" applyFill="1" applyBorder="1"/>
    <xf numFmtId="0" fontId="0" fillId="6" borderId="0" xfId="0" applyFill="1" applyBorder="1"/>
    <xf numFmtId="0" fontId="21" fillId="13" borderId="81" xfId="0" applyFont="1" applyFill="1" applyBorder="1"/>
    <xf numFmtId="0" fontId="0" fillId="13" borderId="81" xfId="0" applyFill="1" applyBorder="1"/>
    <xf numFmtId="0" fontId="0" fillId="13" borderId="0" xfId="0" applyFill="1" applyBorder="1"/>
    <xf numFmtId="0" fontId="0" fillId="13" borderId="80" xfId="0" applyFill="1" applyBorder="1"/>
    <xf numFmtId="0" fontId="0" fillId="0" borderId="0" xfId="0" quotePrefix="1" applyBorder="1" applyAlignment="1">
      <alignment vertical="center" wrapText="1"/>
    </xf>
    <xf numFmtId="0" fontId="50" fillId="0" borderId="79" xfId="0" applyFont="1" applyBorder="1" applyAlignment="1">
      <alignment horizontal="center" vertical="center" wrapText="1"/>
    </xf>
    <xf numFmtId="0" fontId="21" fillId="0" borderId="94" xfId="0" applyFont="1" applyBorder="1"/>
    <xf numFmtId="0" fontId="0" fillId="0" borderId="94" xfId="0" applyBorder="1"/>
    <xf numFmtId="0" fontId="0" fillId="13" borderId="95" xfId="0" applyFill="1" applyBorder="1"/>
    <xf numFmtId="0" fontId="0" fillId="13" borderId="94" xfId="0" applyFill="1" applyBorder="1"/>
    <xf numFmtId="0" fontId="0" fillId="13" borderId="96" xfId="0" applyFill="1" applyBorder="1"/>
    <xf numFmtId="0" fontId="0" fillId="0" borderId="0" xfId="0" applyBorder="1" applyAlignment="1">
      <alignment horizont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62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62" fillId="0" borderId="5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top" wrapText="1"/>
    </xf>
    <xf numFmtId="0" fontId="62" fillId="0" borderId="0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 applyBorder="1"/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0" xfId="0" applyFill="1" applyBorder="1" applyAlignment="1">
      <alignment horizontal="center"/>
    </xf>
    <xf numFmtId="0" fontId="6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9" fillId="0" borderId="114" xfId="0" applyFont="1" applyFill="1" applyBorder="1" applyAlignment="1">
      <alignment horizontal="center" vertical="center" wrapText="1"/>
    </xf>
    <xf numFmtId="0" fontId="62" fillId="0" borderId="115" xfId="0" applyFont="1" applyBorder="1" applyAlignment="1">
      <alignment horizontal="center" vertical="center" wrapText="1"/>
    </xf>
    <xf numFmtId="0" fontId="62" fillId="7" borderId="115" xfId="0" applyFont="1" applyFill="1" applyBorder="1" applyAlignment="1">
      <alignment horizontal="center" vertical="center" wrapText="1"/>
    </xf>
    <xf numFmtId="0" fontId="19" fillId="7" borderId="32" xfId="0" applyFont="1" applyFill="1" applyBorder="1" applyAlignment="1">
      <alignment horizontal="center" vertical="center" wrapText="1"/>
    </xf>
    <xf numFmtId="0" fontId="19" fillId="7" borderId="98" xfId="0" applyFont="1" applyFill="1" applyBorder="1" applyAlignment="1">
      <alignment horizontal="center" vertical="center" wrapText="1"/>
    </xf>
    <xf numFmtId="0" fontId="0" fillId="7" borderId="44" xfId="0" applyFont="1" applyFill="1" applyBorder="1" applyAlignment="1">
      <alignment horizontal="center" vertical="center" wrapText="1"/>
    </xf>
    <xf numFmtId="0" fontId="0" fillId="7" borderId="65" xfId="0" applyFont="1" applyFill="1" applyBorder="1" applyAlignment="1">
      <alignment horizontal="center" vertical="center" wrapText="1"/>
    </xf>
    <xf numFmtId="0" fontId="0" fillId="7" borderId="45" xfId="0" applyFont="1" applyFill="1" applyBorder="1" applyAlignment="1">
      <alignment horizontal="center" vertical="center" wrapText="1"/>
    </xf>
    <xf numFmtId="0" fontId="0" fillId="7" borderId="99" xfId="0" applyFont="1" applyFill="1" applyBorder="1" applyAlignment="1">
      <alignment horizontal="center" vertical="center" wrapText="1"/>
    </xf>
    <xf numFmtId="0" fontId="1" fillId="14" borderId="49" xfId="0" applyFont="1" applyFill="1" applyBorder="1" applyAlignment="1">
      <alignment vertical="center" wrapText="1"/>
    </xf>
    <xf numFmtId="0" fontId="1" fillId="14" borderId="46" xfId="0" applyFont="1" applyFill="1" applyBorder="1" applyAlignment="1">
      <alignment vertical="center" wrapText="1"/>
    </xf>
    <xf numFmtId="0" fontId="0" fillId="7" borderId="26" xfId="0" applyFont="1" applyFill="1" applyBorder="1" applyAlignment="1">
      <alignment horizontal="center" vertical="center" wrapText="1"/>
    </xf>
    <xf numFmtId="0" fontId="0" fillId="7" borderId="29" xfId="0" applyFont="1" applyFill="1" applyBorder="1" applyAlignment="1">
      <alignment horizontal="center" vertical="center" wrapText="1"/>
    </xf>
    <xf numFmtId="0" fontId="19" fillId="1" borderId="16" xfId="0" applyFont="1" applyFill="1" applyBorder="1" applyAlignment="1">
      <alignment horizontal="center" vertical="center" wrapText="1"/>
    </xf>
    <xf numFmtId="0" fontId="62" fillId="0" borderId="12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93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37" fillId="0" borderId="0" xfId="0" applyFont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wrapText="1"/>
    </xf>
    <xf numFmtId="0" fontId="0" fillId="15" borderId="5" xfId="0" applyFont="1" applyFill="1" applyBorder="1" applyAlignment="1">
      <alignment horizontal="center" vertical="center" wrapText="1"/>
    </xf>
    <xf numFmtId="0" fontId="0" fillId="15" borderId="5" xfId="0" applyFont="1" applyFill="1" applyBorder="1" applyAlignment="1">
      <alignment horizontal="center" wrapText="1"/>
    </xf>
    <xf numFmtId="0" fontId="1" fillId="15" borderId="5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2" xfId="0" applyFill="1" applyBorder="1"/>
    <xf numFmtId="0" fontId="9" fillId="0" borderId="79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0" fillId="0" borderId="0" xfId="0" quotePrefix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0" borderId="82" xfId="0" applyFont="1" applyBorder="1" applyAlignment="1">
      <alignment horizontal="center" vertical="center" wrapText="1"/>
    </xf>
    <xf numFmtId="0" fontId="50" fillId="0" borderId="81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0" fillId="0" borderId="0" xfId="0" quotePrefix="1" applyBorder="1" applyAlignment="1">
      <alignment vertical="top" wrapText="1"/>
    </xf>
    <xf numFmtId="0" fontId="50" fillId="0" borderId="72" xfId="0" applyFont="1" applyBorder="1" applyAlignment="1">
      <alignment horizontal="center" vertical="center" wrapText="1"/>
    </xf>
    <xf numFmtId="0" fontId="0" fillId="0" borderId="126" xfId="0" applyBorder="1" applyAlignment="1">
      <alignment horizontal="center" vertical="center" wrapText="1"/>
    </xf>
    <xf numFmtId="0" fontId="0" fillId="0" borderId="127" xfId="0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/>
    </xf>
    <xf numFmtId="6" fontId="9" fillId="0" borderId="4" xfId="0" quotePrefix="1" applyNumberFormat="1" applyFont="1" applyBorder="1" applyAlignment="1">
      <alignment horizontal="center" vertical="center" wrapText="1"/>
    </xf>
    <xf numFmtId="0" fontId="0" fillId="0" borderId="2" xfId="0" quotePrefix="1" applyBorder="1" applyAlignment="1">
      <alignment horizontal="left" vertical="top" wrapText="1"/>
    </xf>
    <xf numFmtId="0" fontId="0" fillId="0" borderId="3" xfId="0" quotePrefix="1" applyBorder="1" applyAlignment="1">
      <alignment horizontal="left" vertical="top" wrapText="1"/>
    </xf>
    <xf numFmtId="0" fontId="0" fillId="0" borderId="4" xfId="0" quotePrefix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2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4" xfId="0" quotePrefix="1" applyBorder="1" applyAlignment="1">
      <alignment horizontal="left" vertical="center" wrapText="1"/>
    </xf>
    <xf numFmtId="0" fontId="0" fillId="0" borderId="78" xfId="0" quotePrefix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 wrapText="1"/>
    </xf>
    <xf numFmtId="6" fontId="0" fillId="0" borderId="84" xfId="0" quotePrefix="1" applyNumberFormat="1" applyBorder="1" applyAlignment="1">
      <alignment horizontal="center" vertical="center" wrapText="1"/>
    </xf>
    <xf numFmtId="6" fontId="0" fillId="0" borderId="83" xfId="0" quotePrefix="1" applyNumberFormat="1" applyBorder="1" applyAlignment="1">
      <alignment horizontal="center" vertical="center" wrapText="1"/>
    </xf>
    <xf numFmtId="6" fontId="0" fillId="0" borderId="70" xfId="0" quotePrefix="1" applyNumberFormat="1" applyBorder="1" applyAlignment="1">
      <alignment horizontal="center" vertical="center" wrapText="1"/>
    </xf>
    <xf numFmtId="6" fontId="0" fillId="0" borderId="85" xfId="0" quotePrefix="1" applyNumberFormat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1" fillId="13" borderId="0" xfId="0" applyFont="1" applyFill="1" applyBorder="1" applyAlignment="1">
      <alignment horizontal="left"/>
    </xf>
    <xf numFmtId="0" fontId="1" fillId="13" borderId="80" xfId="0" applyFont="1" applyFill="1" applyBorder="1" applyAlignment="1">
      <alignment horizontal="left"/>
    </xf>
    <xf numFmtId="0" fontId="52" fillId="0" borderId="2" xfId="0" applyFont="1" applyBorder="1" applyAlignment="1">
      <alignment horizontal="center" vertical="top" wrapText="1"/>
    </xf>
    <xf numFmtId="0" fontId="52" fillId="0" borderId="3" xfId="0" applyFont="1" applyBorder="1" applyAlignment="1">
      <alignment horizontal="center" vertical="top" wrapText="1"/>
    </xf>
    <xf numFmtId="0" fontId="52" fillId="0" borderId="4" xfId="0" applyFont="1" applyBorder="1" applyAlignment="1">
      <alignment horizontal="center" vertical="top" wrapText="1"/>
    </xf>
    <xf numFmtId="0" fontId="52" fillId="4" borderId="2" xfId="0" applyFont="1" applyFill="1" applyBorder="1" applyAlignment="1">
      <alignment horizontal="center" vertical="center"/>
    </xf>
    <xf numFmtId="0" fontId="52" fillId="4" borderId="3" xfId="0" applyFont="1" applyFill="1" applyBorder="1" applyAlignment="1">
      <alignment horizontal="center" vertical="center"/>
    </xf>
    <xf numFmtId="0" fontId="52" fillId="4" borderId="4" xfId="0" applyFont="1" applyFill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75" xfId="0" applyFont="1" applyFill="1" applyBorder="1" applyAlignment="1">
      <alignment horizontal="center" vertical="center"/>
    </xf>
    <xf numFmtId="0" fontId="20" fillId="4" borderId="81" xfId="0" applyFont="1" applyFill="1" applyBorder="1" applyAlignment="1">
      <alignment horizontal="center" vertical="center"/>
    </xf>
    <xf numFmtId="0" fontId="20" fillId="4" borderId="78" xfId="0" applyFont="1" applyFill="1" applyBorder="1" applyAlignment="1">
      <alignment horizontal="center" vertical="center"/>
    </xf>
    <xf numFmtId="9" fontId="1" fillId="0" borderId="0" xfId="1" applyFon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0" fillId="0" borderId="77" xfId="0" quotePrefix="1" applyBorder="1" applyAlignment="1">
      <alignment horizontal="left" vertical="top" wrapText="1"/>
    </xf>
    <xf numFmtId="0" fontId="0" fillId="0" borderId="80" xfId="0" quotePrefix="1" applyBorder="1" applyAlignment="1">
      <alignment horizontal="left" vertical="top" wrapText="1"/>
    </xf>
    <xf numFmtId="0" fontId="0" fillId="0" borderId="79" xfId="0" quotePrefix="1" applyBorder="1" applyAlignment="1">
      <alignment horizontal="left" vertical="top" wrapText="1"/>
    </xf>
    <xf numFmtId="0" fontId="8" fillId="0" borderId="2" xfId="0" quotePrefix="1" applyFont="1" applyBorder="1" applyAlignment="1">
      <alignment horizontal="left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2" xfId="0" quotePrefix="1" applyBorder="1" applyAlignment="1">
      <alignment horizontal="left" vertical="center"/>
    </xf>
    <xf numFmtId="0" fontId="0" fillId="0" borderId="3" xfId="0" quotePrefix="1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1" fontId="0" fillId="0" borderId="5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0" fontId="9" fillId="1" borderId="5" xfId="0" applyFont="1" applyFill="1" applyBorder="1" applyAlignment="1">
      <alignment horizontal="center" wrapText="1"/>
    </xf>
    <xf numFmtId="0" fontId="9" fillId="1" borderId="111" xfId="0" applyFont="1" applyFill="1" applyBorder="1" applyAlignment="1">
      <alignment horizontal="center" wrapText="1"/>
    </xf>
    <xf numFmtId="0" fontId="1" fillId="0" borderId="111" xfId="0" applyFont="1" applyBorder="1" applyAlignment="1">
      <alignment horizontal="center" vertical="center" wrapText="1"/>
    </xf>
    <xf numFmtId="0" fontId="0" fillId="0" borderId="111" xfId="0" applyBorder="1" applyAlignment="1" applyProtection="1">
      <alignment horizontal="center" vertical="center" wrapText="1"/>
    </xf>
    <xf numFmtId="0" fontId="0" fillId="0" borderId="111" xfId="0" applyBorder="1" applyAlignment="1" applyProtection="1">
      <alignment horizontal="center" vertical="center" wrapText="1"/>
      <protection locked="0"/>
    </xf>
    <xf numFmtId="0" fontId="0" fillId="0" borderId="111" xfId="0" applyBorder="1" applyAlignment="1">
      <alignment horizontal="center" vertical="center" wrapText="1"/>
    </xf>
    <xf numFmtId="0" fontId="0" fillId="1" borderId="5" xfId="0" applyFill="1" applyBorder="1" applyAlignment="1">
      <alignment horizontal="center" wrapText="1"/>
    </xf>
    <xf numFmtId="0" fontId="0" fillId="1" borderId="111" xfId="0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1" borderId="14" xfId="0" applyFill="1" applyBorder="1" applyAlignment="1">
      <alignment horizontal="center" wrapText="1"/>
    </xf>
    <xf numFmtId="0" fontId="0" fillId="1" borderId="112" xfId="0" applyFill="1" applyBorder="1" applyAlignment="1">
      <alignment horizontal="center" wrapText="1"/>
    </xf>
    <xf numFmtId="1" fontId="0" fillId="0" borderId="19" xfId="0" applyNumberFormat="1" applyBorder="1" applyAlignment="1">
      <alignment horizontal="center" vertical="center" wrapText="1"/>
    </xf>
    <xf numFmtId="0" fontId="34" fillId="3" borderId="0" xfId="0" applyFont="1" applyFill="1" applyAlignment="1">
      <alignment horizontal="left" vertical="center" wrapText="1"/>
    </xf>
    <xf numFmtId="0" fontId="56" fillId="3" borderId="0" xfId="0" applyFont="1" applyFill="1" applyAlignment="1">
      <alignment horizontal="right" vertic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 wrapText="1"/>
    </xf>
    <xf numFmtId="0" fontId="0" fillId="7" borderId="72" xfId="0" applyFill="1" applyBorder="1" applyAlignment="1">
      <alignment horizontal="center" vertical="center" wrapText="1"/>
    </xf>
    <xf numFmtId="0" fontId="0" fillId="7" borderId="91" xfId="0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1" borderId="32" xfId="0" applyFill="1" applyBorder="1" applyAlignment="1">
      <alignment horizontal="center" wrapText="1"/>
    </xf>
    <xf numFmtId="0" fontId="0" fillId="1" borderId="30" xfId="0" applyFill="1" applyBorder="1" applyAlignment="1">
      <alignment horizontal="center" wrapText="1"/>
    </xf>
    <xf numFmtId="0" fontId="9" fillId="1" borderId="32" xfId="0" applyFont="1" applyFill="1" applyBorder="1" applyAlignment="1">
      <alignment horizontal="center" wrapText="1"/>
    </xf>
    <xf numFmtId="0" fontId="9" fillId="1" borderId="30" xfId="0" applyFont="1" applyFill="1" applyBorder="1" applyAlignment="1">
      <alignment horizont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" fontId="0" fillId="9" borderId="33" xfId="0" applyNumberFormat="1" applyFill="1" applyBorder="1" applyAlignment="1">
      <alignment horizontal="center" vertical="center" wrapText="1"/>
    </xf>
    <xf numFmtId="1" fontId="0" fillId="9" borderId="31" xfId="0" applyNumberForma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1" fontId="0" fillId="0" borderId="35" xfId="0" applyNumberFormat="1" applyBorder="1" applyAlignment="1">
      <alignment horizontal="center" vertical="center" wrapText="1"/>
    </xf>
    <xf numFmtId="1" fontId="0" fillId="0" borderId="36" xfId="0" applyNumberFormat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 wrapText="1"/>
    </xf>
    <xf numFmtId="0" fontId="9" fillId="0" borderId="36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0" fillId="0" borderId="97" xfId="0" applyFont="1" applyBorder="1" applyAlignment="1">
      <alignment horizontal="center" vertical="center" wrapText="1"/>
    </xf>
    <xf numFmtId="0" fontId="60" fillId="0" borderId="5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62" fillId="7" borderId="15" xfId="0" applyFont="1" applyFill="1" applyBorder="1" applyAlignment="1">
      <alignment horizontal="center" vertical="center" wrapText="1"/>
    </xf>
    <xf numFmtId="0" fontId="62" fillId="7" borderId="16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 wrapText="1"/>
    </xf>
    <xf numFmtId="0" fontId="0" fillId="11" borderId="27" xfId="0" applyFill="1" applyBorder="1" applyAlignment="1" applyProtection="1">
      <alignment horizontal="center" vertical="center" wrapText="1"/>
      <protection locked="0"/>
    </xf>
    <xf numFmtId="0" fontId="0" fillId="11" borderId="27" xfId="0" applyFill="1" applyBorder="1" applyAlignment="1">
      <alignment horizontal="center" vertical="center" wrapText="1"/>
    </xf>
    <xf numFmtId="1" fontId="0" fillId="11" borderId="27" xfId="0" applyNumberFormat="1" applyFill="1" applyBorder="1" applyAlignment="1" applyProtection="1">
      <alignment horizontal="center" vertical="center" wrapText="1"/>
    </xf>
    <xf numFmtId="0" fontId="0" fillId="11" borderId="27" xfId="0" applyFill="1" applyBorder="1" applyAlignment="1" applyProtection="1">
      <alignment horizontal="center" vertical="center" wrapText="1"/>
    </xf>
    <xf numFmtId="0" fontId="0" fillId="11" borderId="29" xfId="0" applyFill="1" applyBorder="1" applyAlignment="1" applyProtection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2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11" borderId="122" xfId="0" applyFill="1" applyBorder="1" applyAlignment="1">
      <alignment horizontal="center" vertical="center" wrapText="1"/>
    </xf>
    <xf numFmtId="0" fontId="0" fillId="11" borderId="114" xfId="0" applyFill="1" applyBorder="1" applyAlignment="1">
      <alignment horizontal="center" vertical="center" wrapText="1"/>
    </xf>
    <xf numFmtId="0" fontId="0" fillId="1" borderId="122" xfId="0" applyFill="1" applyBorder="1" applyAlignment="1">
      <alignment horizontal="center" wrapText="1"/>
    </xf>
    <xf numFmtId="0" fontId="0" fillId="1" borderId="123" xfId="0" applyFill="1" applyBorder="1" applyAlignment="1">
      <alignment horizontal="center" wrapText="1"/>
    </xf>
    <xf numFmtId="0" fontId="0" fillId="10" borderId="5" xfId="0" applyFill="1" applyBorder="1" applyAlignment="1">
      <alignment horizontal="center" vertical="center" wrapText="1"/>
    </xf>
    <xf numFmtId="0" fontId="34" fillId="3" borderId="0" xfId="0" applyFont="1" applyFill="1" applyAlignment="1">
      <alignment horizontal="right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1" fontId="0" fillId="0" borderId="23" xfId="0" applyNumberForma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1" fillId="11" borderId="26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0" fillId="1" borderId="23" xfId="0" applyFill="1" applyBorder="1" applyAlignment="1">
      <alignment horizontal="center" wrapText="1"/>
    </xf>
    <xf numFmtId="0" fontId="1" fillId="0" borderId="58" xfId="0" applyFont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  <protection locked="0"/>
    </xf>
    <xf numFmtId="1" fontId="0" fillId="0" borderId="32" xfId="0" applyNumberFormat="1" applyBorder="1" applyAlignment="1" applyProtection="1">
      <alignment horizontal="center" vertical="center" wrapText="1"/>
    </xf>
    <xf numFmtId="1" fontId="0" fillId="0" borderId="30" xfId="0" applyNumberFormat="1" applyBorder="1" applyAlignment="1" applyProtection="1">
      <alignment horizontal="center" vertical="center" wrapText="1"/>
    </xf>
    <xf numFmtId="0" fontId="1" fillId="11" borderId="33" xfId="0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0" fontId="1" fillId="11" borderId="31" xfId="0" applyFont="1" applyFill="1" applyBorder="1" applyAlignment="1">
      <alignment horizontal="center" vertical="center" wrapText="1"/>
    </xf>
    <xf numFmtId="0" fontId="0" fillId="11" borderId="33" xfId="0" applyFill="1" applyBorder="1" applyAlignment="1" applyProtection="1">
      <alignment horizontal="center" vertical="center" wrapText="1"/>
    </xf>
    <xf numFmtId="0" fontId="0" fillId="11" borderId="31" xfId="0" applyFill="1" applyBorder="1" applyAlignment="1" applyProtection="1">
      <alignment horizontal="center" vertical="center" wrapText="1"/>
    </xf>
    <xf numFmtId="0" fontId="0" fillId="11" borderId="33" xfId="0" applyFill="1" applyBorder="1" applyAlignment="1" applyProtection="1">
      <alignment horizontal="center" vertical="center" wrapText="1"/>
      <protection locked="0"/>
    </xf>
    <xf numFmtId="0" fontId="0" fillId="11" borderId="31" xfId="0" applyFill="1" applyBorder="1" applyAlignment="1" applyProtection="1">
      <alignment horizontal="center" vertical="center" wrapText="1"/>
      <protection locked="0"/>
    </xf>
    <xf numFmtId="0" fontId="0" fillId="11" borderId="33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1" fontId="0" fillId="11" borderId="33" xfId="0" applyNumberFormat="1" applyFill="1" applyBorder="1" applyAlignment="1" applyProtection="1">
      <alignment horizontal="center" vertical="center" wrapText="1"/>
    </xf>
    <xf numFmtId="1" fontId="0" fillId="11" borderId="31" xfId="0" applyNumberForma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" fontId="0" fillId="9" borderId="42" xfId="0" applyNumberFormat="1" applyFill="1" applyBorder="1" applyAlignment="1">
      <alignment horizontal="center" vertical="center" wrapText="1"/>
    </xf>
    <xf numFmtId="1" fontId="0" fillId="9" borderId="43" xfId="0" applyNumberForma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1" fontId="9" fillId="0" borderId="51" xfId="0" applyNumberFormat="1" applyFont="1" applyBorder="1" applyAlignment="1" applyProtection="1">
      <alignment horizontal="center" vertical="center" wrapText="1"/>
    </xf>
    <xf numFmtId="1" fontId="9" fillId="0" borderId="55" xfId="0" applyNumberFormat="1" applyFont="1" applyBorder="1" applyAlignment="1" applyProtection="1">
      <alignment horizontal="center" vertical="center" wrapText="1"/>
    </xf>
    <xf numFmtId="0" fontId="0" fillId="0" borderId="102" xfId="0" applyBorder="1" applyAlignment="1" applyProtection="1">
      <alignment horizontal="center" vertical="center" wrapText="1"/>
    </xf>
    <xf numFmtId="0" fontId="0" fillId="0" borderId="103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9" fillId="9" borderId="20" xfId="0" applyFont="1" applyFill="1" applyBorder="1" applyAlignment="1">
      <alignment horizontal="center" vertical="center" wrapText="1"/>
    </xf>
    <xf numFmtId="0" fontId="9" fillId="9" borderId="61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" fontId="0" fillId="9" borderId="60" xfId="0" applyNumberFormat="1" applyFill="1" applyBorder="1" applyAlignment="1">
      <alignment horizontal="center" vertical="center" wrapText="1"/>
    </xf>
    <xf numFmtId="1" fontId="0" fillId="9" borderId="61" xfId="0" applyNumberFormat="1" applyFill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0" fillId="0" borderId="107" xfId="0" applyBorder="1" applyAlignment="1" applyProtection="1">
      <alignment horizontal="center" vertical="center" wrapText="1"/>
    </xf>
    <xf numFmtId="0" fontId="0" fillId="0" borderId="108" xfId="0" applyBorder="1" applyAlignment="1" applyProtection="1">
      <alignment horizontal="center" vertical="center" wrapText="1"/>
    </xf>
    <xf numFmtId="0" fontId="0" fillId="0" borderId="104" xfId="0" applyBorder="1" applyAlignment="1" applyProtection="1">
      <alignment horizontal="center" vertical="center" wrapText="1"/>
      <protection locked="0"/>
    </xf>
    <xf numFmtId="0" fontId="0" fillId="0" borderId="106" xfId="0" applyBorder="1" applyAlignment="1" applyProtection="1">
      <alignment horizontal="center" vertical="center" wrapText="1"/>
      <protection locked="0"/>
    </xf>
    <xf numFmtId="0" fontId="0" fillId="0" borderId="104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1" borderId="104" xfId="0" applyFill="1" applyBorder="1" applyAlignment="1">
      <alignment horizontal="center" wrapText="1"/>
    </xf>
    <xf numFmtId="0" fontId="0" fillId="1" borderId="109" xfId="0" applyFill="1" applyBorder="1" applyAlignment="1">
      <alignment horizont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" fontId="0" fillId="9" borderId="26" xfId="0" applyNumberFormat="1" applyFill="1" applyBorder="1" applyAlignment="1">
      <alignment horizontal="center" vertical="center" wrapText="1"/>
    </xf>
    <xf numFmtId="1" fontId="0" fillId="9" borderId="29" xfId="0" applyNumberFormat="1" applyFill="1" applyBorder="1" applyAlignment="1">
      <alignment horizontal="center" vertical="center" wrapText="1"/>
    </xf>
    <xf numFmtId="0" fontId="11" fillId="2" borderId="116" xfId="0" applyFont="1" applyFill="1" applyBorder="1" applyAlignment="1">
      <alignment horizontal="center" wrapText="1"/>
    </xf>
    <xf numFmtId="0" fontId="11" fillId="2" borderId="117" xfId="0" applyFont="1" applyFill="1" applyBorder="1" applyAlignment="1">
      <alignment horizontal="center" wrapText="1"/>
    </xf>
    <xf numFmtId="0" fontId="11" fillId="2" borderId="118" xfId="0" applyFont="1" applyFill="1" applyBorder="1" applyAlignment="1">
      <alignment horizontal="center" wrapText="1"/>
    </xf>
    <xf numFmtId="0" fontId="9" fillId="1" borderId="110" xfId="0" applyFont="1" applyFill="1" applyBorder="1" applyAlignment="1">
      <alignment horizontal="center" wrapText="1"/>
    </xf>
    <xf numFmtId="0" fontId="9" fillId="1" borderId="109" xfId="0" applyFont="1" applyFill="1" applyBorder="1" applyAlignment="1">
      <alignment horizontal="center" wrapText="1"/>
    </xf>
    <xf numFmtId="1" fontId="0" fillId="9" borderId="20" xfId="0" applyNumberFormat="1" applyFill="1" applyBorder="1" applyAlignment="1">
      <alignment horizontal="center" vertical="center" wrapText="1"/>
    </xf>
    <xf numFmtId="0" fontId="0" fillId="1" borderId="110" xfId="0" applyFill="1" applyBorder="1" applyAlignment="1">
      <alignment horizontal="center" wrapText="1"/>
    </xf>
    <xf numFmtId="1" fontId="9" fillId="0" borderId="33" xfId="0" applyNumberFormat="1" applyFont="1" applyBorder="1" applyAlignment="1" applyProtection="1">
      <alignment horizontal="center" vertical="center" wrapText="1"/>
    </xf>
    <xf numFmtId="1" fontId="9" fillId="0" borderId="31" xfId="0" applyNumberFormat="1" applyFont="1" applyBorder="1" applyAlignment="1" applyProtection="1">
      <alignment horizontal="center" vertical="center" wrapText="1"/>
    </xf>
    <xf numFmtId="0" fontId="0" fillId="11" borderId="26" xfId="0" applyFill="1" applyBorder="1" applyAlignment="1" applyProtection="1">
      <alignment horizontal="center" vertical="center" wrapText="1"/>
      <protection locked="0"/>
    </xf>
    <xf numFmtId="0" fontId="0" fillId="11" borderId="29" xfId="0" applyFill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1" fontId="0" fillId="11" borderId="27" xfId="0" applyNumberForma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1" fontId="0" fillId="9" borderId="16" xfId="0" applyNumberFormat="1" applyFill="1" applyBorder="1" applyAlignment="1">
      <alignment horizontal="center" vertical="center" wrapText="1"/>
    </xf>
    <xf numFmtId="0" fontId="9" fillId="1" borderId="59" xfId="0" applyFont="1" applyFill="1" applyBorder="1" applyAlignment="1">
      <alignment horizontal="center" wrapText="1"/>
    </xf>
    <xf numFmtId="0" fontId="9" fillId="1" borderId="25" xfId="0" applyFont="1" applyFill="1" applyBorder="1" applyAlignment="1">
      <alignment horizontal="center" wrapText="1"/>
    </xf>
    <xf numFmtId="0" fontId="0" fillId="0" borderId="61" xfId="0" applyBorder="1" applyAlignment="1" applyProtection="1">
      <alignment horizontal="center" vertical="center" wrapText="1"/>
      <protection locked="0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1" borderId="59" xfId="0" applyFill="1" applyBorder="1" applyAlignment="1">
      <alignment horizontal="center" wrapText="1"/>
    </xf>
    <xf numFmtId="0" fontId="0" fillId="1" borderId="25" xfId="0" applyFill="1" applyBorder="1" applyAlignment="1">
      <alignment horizontal="center" wrapText="1"/>
    </xf>
    <xf numFmtId="0" fontId="0" fillId="11" borderId="26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1" fontId="0" fillId="11" borderId="57" xfId="0" applyNumberFormat="1" applyFill="1" applyBorder="1" applyAlignment="1">
      <alignment horizontal="center" vertical="center" wrapText="1"/>
    </xf>
    <xf numFmtId="1" fontId="0" fillId="11" borderId="56" xfId="0" applyNumberFormat="1" applyFill="1" applyBorder="1" applyAlignment="1">
      <alignment horizontal="center" vertical="center" wrapText="1"/>
    </xf>
    <xf numFmtId="0" fontId="9" fillId="11" borderId="26" xfId="0" applyNumberFormat="1" applyFont="1" applyFill="1" applyBorder="1" applyAlignment="1">
      <alignment horizontal="center" vertical="center" wrapText="1"/>
    </xf>
    <xf numFmtId="0" fontId="9" fillId="11" borderId="29" xfId="0" applyNumberFormat="1" applyFont="1" applyFill="1" applyBorder="1" applyAlignment="1">
      <alignment horizontal="center" vertical="center" wrapText="1"/>
    </xf>
    <xf numFmtId="0" fontId="1" fillId="11" borderId="119" xfId="0" applyFont="1" applyFill="1" applyBorder="1" applyAlignment="1">
      <alignment horizontal="center" vertical="center" wrapText="1"/>
    </xf>
    <xf numFmtId="0" fontId="1" fillId="11" borderId="113" xfId="0" applyFont="1" applyFill="1" applyBorder="1" applyAlignment="1">
      <alignment horizontal="center" vertical="center" wrapText="1"/>
    </xf>
    <xf numFmtId="0" fontId="1" fillId="11" borderId="120" xfId="0" applyFont="1" applyFill="1" applyBorder="1" applyAlignment="1">
      <alignment horizontal="center" vertical="center" wrapText="1"/>
    </xf>
    <xf numFmtId="0" fontId="1" fillId="11" borderId="65" xfId="0" applyFont="1" applyFill="1" applyBorder="1" applyAlignment="1">
      <alignment horizontal="center" vertical="center" wrapText="1"/>
    </xf>
    <xf numFmtId="0" fontId="1" fillId="11" borderId="67" xfId="0" applyFont="1" applyFill="1" applyBorder="1" applyAlignment="1">
      <alignment horizontal="center" vertical="center" wrapText="1"/>
    </xf>
    <xf numFmtId="0" fontId="1" fillId="11" borderId="66" xfId="0" applyFont="1" applyFill="1" applyBorder="1" applyAlignment="1">
      <alignment horizontal="center" vertical="center" wrapText="1"/>
    </xf>
    <xf numFmtId="1" fontId="0" fillId="0" borderId="59" xfId="0" applyNumberFormat="1" applyBorder="1" applyAlignment="1" applyProtection="1">
      <alignment horizontal="center" vertical="center" wrapText="1"/>
    </xf>
    <xf numFmtId="1" fontId="0" fillId="0" borderId="58" xfId="0" applyNumberForma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1" borderId="119" xfId="0" applyFill="1" applyBorder="1" applyAlignment="1">
      <alignment horizontal="center" wrapText="1"/>
    </xf>
    <xf numFmtId="0" fontId="0" fillId="1" borderId="120" xfId="0" applyFill="1" applyBorder="1" applyAlignment="1">
      <alignment horizontal="center" wrapText="1"/>
    </xf>
    <xf numFmtId="0" fontId="9" fillId="1" borderId="119" xfId="0" applyFont="1" applyFill="1" applyBorder="1" applyAlignment="1">
      <alignment horizontal="center" wrapText="1"/>
    </xf>
    <xf numFmtId="0" fontId="9" fillId="1" borderId="120" xfId="0" applyFont="1" applyFill="1" applyBorder="1" applyAlignment="1">
      <alignment horizontal="center" wrapText="1"/>
    </xf>
    <xf numFmtId="1" fontId="0" fillId="11" borderId="33" xfId="0" applyNumberFormat="1" applyFill="1" applyBorder="1" applyAlignment="1">
      <alignment horizontal="center" vertical="center" wrapText="1"/>
    </xf>
    <xf numFmtId="1" fontId="0" fillId="11" borderId="31" xfId="0" applyNumberForma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9" fillId="1" borderId="23" xfId="0" applyFont="1" applyFill="1" applyBorder="1" applyAlignment="1">
      <alignment horizontal="center" wrapText="1"/>
    </xf>
    <xf numFmtId="0" fontId="1" fillId="11" borderId="124" xfId="0" applyFont="1" applyFill="1" applyBorder="1" applyAlignment="1">
      <alignment horizontal="center" vertical="center" wrapText="1"/>
    </xf>
    <xf numFmtId="0" fontId="1" fillId="11" borderId="111" xfId="0" applyFont="1" applyFill="1" applyBorder="1" applyAlignment="1">
      <alignment horizontal="center" vertical="center" wrapText="1"/>
    </xf>
    <xf numFmtId="0" fontId="0" fillId="11" borderId="111" xfId="0" applyFill="1" applyBorder="1" applyAlignment="1" applyProtection="1">
      <alignment horizontal="center" vertical="center" wrapText="1"/>
    </xf>
    <xf numFmtId="0" fontId="0" fillId="11" borderId="111" xfId="0" applyFill="1" applyBorder="1" applyAlignment="1" applyProtection="1">
      <alignment horizontal="center" vertical="center" wrapText="1"/>
      <protection locked="0"/>
    </xf>
    <xf numFmtId="0" fontId="0" fillId="11" borderId="111" xfId="0" applyFill="1" applyBorder="1" applyAlignment="1">
      <alignment horizontal="center" vertical="center" wrapText="1"/>
    </xf>
    <xf numFmtId="0" fontId="9" fillId="1" borderId="125" xfId="0" applyFont="1" applyFill="1" applyBorder="1" applyAlignment="1">
      <alignment horizontal="center" wrapText="1"/>
    </xf>
    <xf numFmtId="0" fontId="9" fillId="11" borderId="27" xfId="0" applyNumberFormat="1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1" borderId="37" xfId="0" applyFill="1" applyBorder="1" applyAlignment="1">
      <alignment horizontal="center" wrapText="1"/>
    </xf>
    <xf numFmtId="0" fontId="0" fillId="1" borderId="38" xfId="0" applyFill="1" applyBorder="1" applyAlignment="1">
      <alignment horizontal="center" wrapText="1"/>
    </xf>
    <xf numFmtId="0" fontId="9" fillId="1" borderId="39" xfId="0" applyFont="1" applyFill="1" applyBorder="1" applyAlignment="1">
      <alignment horizontal="center" wrapText="1"/>
    </xf>
    <xf numFmtId="0" fontId="9" fillId="1" borderId="38" xfId="0" applyFont="1" applyFill="1" applyBorder="1" applyAlignment="1">
      <alignment horizont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" fontId="0" fillId="9" borderId="53" xfId="0" applyNumberFormat="1" applyFill="1" applyBorder="1" applyAlignment="1">
      <alignment horizontal="center" vertical="center" wrapText="1"/>
    </xf>
    <xf numFmtId="1" fontId="0" fillId="9" borderId="54" xfId="0" applyNumberForma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54" xfId="0" applyFont="1" applyFill="1" applyBorder="1" applyAlignment="1">
      <alignment horizontal="center" vertical="center" wrapText="1"/>
    </xf>
    <xf numFmtId="0" fontId="0" fillId="11" borderId="35" xfId="0" applyFill="1" applyBorder="1" applyAlignment="1" applyProtection="1">
      <alignment horizontal="center" vertical="center" wrapText="1"/>
    </xf>
    <xf numFmtId="0" fontId="0" fillId="11" borderId="36" xfId="0" applyFill="1" applyBorder="1" applyAlignment="1" applyProtection="1">
      <alignment horizontal="center" vertical="center" wrapText="1"/>
    </xf>
    <xf numFmtId="0" fontId="0" fillId="11" borderId="35" xfId="0" applyFill="1" applyBorder="1" applyAlignment="1" applyProtection="1">
      <alignment horizontal="center" vertical="center" wrapText="1"/>
      <protection locked="0"/>
    </xf>
    <xf numFmtId="0" fontId="0" fillId="11" borderId="36" xfId="0" applyFill="1" applyBorder="1" applyAlignment="1" applyProtection="1">
      <alignment horizontal="center" vertical="center" wrapText="1"/>
      <protection locked="0"/>
    </xf>
    <xf numFmtId="0" fontId="0" fillId="11" borderId="35" xfId="0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1" fontId="0" fillId="11" borderId="35" xfId="0" applyNumberFormat="1" applyFill="1" applyBorder="1" applyAlignment="1">
      <alignment horizontal="center" vertical="center" wrapText="1"/>
    </xf>
    <xf numFmtId="1" fontId="0" fillId="11" borderId="36" xfId="0" applyNumberFormat="1" applyFill="1" applyBorder="1" applyAlignment="1">
      <alignment horizontal="center" vertical="center" wrapText="1"/>
    </xf>
    <xf numFmtId="0" fontId="9" fillId="11" borderId="34" xfId="0" applyFont="1" applyFill="1" applyBorder="1" applyAlignment="1">
      <alignment horizontal="center" vertical="center" wrapText="1"/>
    </xf>
    <xf numFmtId="0" fontId="9" fillId="11" borderId="36" xfId="0" applyFont="1" applyFill="1" applyBorder="1" applyAlignment="1">
      <alignment horizontal="center" vertical="center" wrapText="1"/>
    </xf>
    <xf numFmtId="0" fontId="1" fillId="11" borderId="122" xfId="0" applyFont="1" applyFill="1" applyBorder="1" applyAlignment="1">
      <alignment horizontal="center" vertical="center" wrapText="1"/>
    </xf>
    <xf numFmtId="0" fontId="1" fillId="11" borderId="114" xfId="0" applyFont="1" applyFill="1" applyBorder="1" applyAlignment="1">
      <alignment horizontal="center" vertical="center" wrapText="1"/>
    </xf>
    <xf numFmtId="0" fontId="1" fillId="11" borderId="123" xfId="0" applyFont="1" applyFill="1" applyBorder="1" applyAlignment="1">
      <alignment horizontal="center" vertical="center" wrapText="1"/>
    </xf>
    <xf numFmtId="0" fontId="0" fillId="11" borderId="122" xfId="0" applyFill="1" applyBorder="1" applyAlignment="1" applyProtection="1">
      <alignment horizontal="center" vertical="center" wrapText="1"/>
    </xf>
    <xf numFmtId="0" fontId="0" fillId="11" borderId="123" xfId="0" applyFill="1" applyBorder="1" applyAlignment="1" applyProtection="1">
      <alignment horizontal="center" vertical="center" wrapText="1"/>
    </xf>
    <xf numFmtId="0" fontId="0" fillId="11" borderId="122" xfId="0" applyFill="1" applyBorder="1" applyAlignment="1" applyProtection="1">
      <alignment horizontal="center" vertical="center" wrapText="1"/>
      <protection locked="0"/>
    </xf>
    <xf numFmtId="0" fontId="0" fillId="11" borderId="123" xfId="0" applyFill="1" applyBorder="1" applyAlignment="1" applyProtection="1">
      <alignment horizontal="center" vertical="center" wrapText="1"/>
      <protection locked="0"/>
    </xf>
    <xf numFmtId="0" fontId="9" fillId="1" borderId="114" xfId="0" applyFont="1" applyFill="1" applyBorder="1" applyAlignment="1">
      <alignment horizontal="center" wrapText="1"/>
    </xf>
    <xf numFmtId="0" fontId="9" fillId="1" borderId="123" xfId="0" applyFont="1" applyFill="1" applyBorder="1" applyAlignment="1">
      <alignment horizont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1" fontId="0" fillId="11" borderId="35" xfId="0" applyNumberFormat="1" applyFill="1" applyBorder="1" applyAlignment="1" applyProtection="1">
      <alignment horizontal="center" vertical="center" wrapText="1"/>
    </xf>
    <xf numFmtId="1" fontId="0" fillId="11" borderId="36" xfId="0" applyNumberFormat="1" applyFill="1" applyBorder="1" applyAlignment="1" applyProtection="1">
      <alignment horizontal="center" vertical="center" wrapText="1"/>
    </xf>
    <xf numFmtId="0" fontId="0" fillId="11" borderId="34" xfId="0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" fontId="0" fillId="0" borderId="37" xfId="0" applyNumberFormat="1" applyBorder="1" applyAlignment="1" applyProtection="1">
      <alignment horizontal="center" vertical="center" wrapText="1"/>
    </xf>
    <xf numFmtId="1" fontId="0" fillId="0" borderId="38" xfId="0" applyNumberFormat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9" fillId="11" borderId="34" xfId="0" applyNumberFormat="1" applyFont="1" applyFill="1" applyBorder="1" applyAlignment="1">
      <alignment horizontal="center" vertical="center" wrapText="1"/>
    </xf>
    <xf numFmtId="0" fontId="9" fillId="11" borderId="36" xfId="0" applyNumberFormat="1" applyFont="1" applyFill="1" applyBorder="1" applyAlignment="1">
      <alignment horizontal="center" vertical="center" wrapText="1"/>
    </xf>
    <xf numFmtId="0" fontId="0" fillId="11" borderId="119" xfId="0" applyFill="1" applyBorder="1" applyAlignment="1" applyProtection="1">
      <alignment horizontal="center" vertical="center" wrapText="1"/>
    </xf>
    <xf numFmtId="0" fontId="0" fillId="11" borderId="120" xfId="0" applyFill="1" applyBorder="1" applyAlignment="1" applyProtection="1">
      <alignment horizontal="center" vertical="center" wrapText="1"/>
    </xf>
    <xf numFmtId="0" fontId="19" fillId="7" borderId="32" xfId="0" applyFont="1" applyFill="1" applyBorder="1" applyAlignment="1">
      <alignment horizontal="center" vertical="center" wrapText="1"/>
    </xf>
    <xf numFmtId="0" fontId="19" fillId="7" borderId="30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0" fillId="0" borderId="100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101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11" borderId="119" xfId="0" applyFill="1" applyBorder="1" applyAlignment="1" applyProtection="1">
      <alignment horizontal="center" vertical="center" wrapText="1"/>
      <protection locked="0"/>
    </xf>
    <xf numFmtId="0" fontId="0" fillId="11" borderId="120" xfId="0" applyFill="1" applyBorder="1" applyAlignment="1" applyProtection="1">
      <alignment horizontal="center" vertical="center" wrapText="1"/>
      <protection locked="0"/>
    </xf>
    <xf numFmtId="0" fontId="0" fillId="11" borderId="119" xfId="0" applyFill="1" applyBorder="1" applyAlignment="1">
      <alignment horizontal="center" vertical="center" wrapText="1"/>
    </xf>
    <xf numFmtId="0" fontId="0" fillId="11" borderId="120" xfId="0" applyFill="1" applyBorder="1" applyAlignment="1">
      <alignment horizontal="center" vertical="center" wrapText="1"/>
    </xf>
    <xf numFmtId="0" fontId="1" fillId="11" borderId="29" xfId="0" applyFont="1" applyFill="1" applyBorder="1" applyAlignment="1">
      <alignment horizontal="center" vertical="center" wrapText="1"/>
    </xf>
    <xf numFmtId="0" fontId="62" fillId="7" borderId="5" xfId="0" applyFont="1" applyFill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62" fillId="0" borderId="40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 wrapText="1"/>
    </xf>
    <xf numFmtId="0" fontId="0" fillId="9" borderId="3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center" vertical="center" wrapText="1"/>
    </xf>
    <xf numFmtId="1" fontId="0" fillId="1" borderId="32" xfId="0" applyNumberFormat="1" applyFill="1" applyBorder="1" applyAlignment="1">
      <alignment horizontal="center" wrapText="1"/>
    </xf>
    <xf numFmtId="1" fontId="0" fillId="1" borderId="30" xfId="0" applyNumberFormat="1" applyFill="1" applyBorder="1" applyAlignment="1">
      <alignment horizontal="center" wrapText="1"/>
    </xf>
    <xf numFmtId="0" fontId="43" fillId="0" borderId="0" xfId="0" applyFont="1" applyAlignment="1">
      <alignment horizontal="left" vertical="center" wrapText="1"/>
    </xf>
    <xf numFmtId="0" fontId="0" fillId="1" borderId="5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0" fillId="1" borderId="14" xfId="0" applyFont="1" applyFill="1" applyBorder="1" applyAlignment="1">
      <alignment horizontal="center" wrapText="1"/>
    </xf>
    <xf numFmtId="0" fontId="0" fillId="1" borderId="21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68" xfId="0" applyFont="1" applyFill="1" applyBorder="1" applyAlignment="1">
      <alignment horizontal="center" vertical="center" wrapText="1"/>
    </xf>
    <xf numFmtId="0" fontId="1" fillId="7" borderId="69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19" fillId="0" borderId="23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wrapText="1"/>
    </xf>
    <xf numFmtId="0" fontId="0" fillId="7" borderId="21" xfId="0" applyFont="1" applyFill="1" applyBorder="1" applyAlignment="1">
      <alignment horizont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9" fillId="1" borderId="43" xfId="0" applyFont="1" applyFill="1" applyBorder="1" applyAlignment="1">
      <alignment horizont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top" wrapText="1"/>
    </xf>
    <xf numFmtId="0" fontId="60" fillId="0" borderId="15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66" fillId="3" borderId="0" xfId="0" applyFont="1" applyFill="1" applyAlignment="1">
      <alignment horizontal="right" vertical="center"/>
    </xf>
    <xf numFmtId="0" fontId="7" fillId="3" borderId="0" xfId="0" applyFont="1" applyFill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68" fillId="3" borderId="0" xfId="0" applyFont="1" applyFill="1" applyAlignment="1">
      <alignment horizontal="right" vertical="center"/>
    </xf>
    <xf numFmtId="0" fontId="50" fillId="0" borderId="17" xfId="0" applyNumberFormat="1" applyFont="1" applyBorder="1" applyAlignment="1">
      <alignment horizontal="center" vertical="center" wrapText="1"/>
    </xf>
    <xf numFmtId="0" fontId="50" fillId="0" borderId="18" xfId="0" applyNumberFormat="1" applyFont="1" applyBorder="1" applyAlignment="1">
      <alignment horizontal="center" vertical="center" wrapText="1"/>
    </xf>
    <xf numFmtId="0" fontId="50" fillId="0" borderId="19" xfId="0" applyNumberFormat="1" applyFont="1" applyBorder="1" applyAlignment="1">
      <alignment horizontal="center" vertical="center" wrapText="1"/>
    </xf>
    <xf numFmtId="0" fontId="50" fillId="0" borderId="20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69" fillId="0" borderId="17" xfId="0" applyFont="1" applyBorder="1" applyAlignment="1">
      <alignment horizontal="center" vertical="center" wrapText="1"/>
    </xf>
    <xf numFmtId="0" fontId="69" fillId="0" borderId="67" xfId="0" applyFont="1" applyBorder="1" applyAlignment="1">
      <alignment horizontal="center" vertical="center" wrapText="1"/>
    </xf>
    <xf numFmtId="0" fontId="69" fillId="0" borderId="18" xfId="0" applyFont="1" applyBorder="1" applyAlignment="1">
      <alignment horizontal="center" vertical="center" wrapText="1"/>
    </xf>
    <xf numFmtId="0" fontId="69" fillId="0" borderId="19" xfId="0" applyFont="1" applyBorder="1" applyAlignment="1">
      <alignment horizontal="center" vertical="center" wrapText="1"/>
    </xf>
    <xf numFmtId="0" fontId="69" fillId="0" borderId="128" xfId="0" applyFont="1" applyBorder="1" applyAlignment="1">
      <alignment horizontal="center" vertical="center" wrapText="1"/>
    </xf>
    <xf numFmtId="0" fontId="69" fillId="0" borderId="20" xfId="0" applyFont="1" applyBorder="1" applyAlignment="1">
      <alignment horizontal="center" vertical="center" wrapText="1"/>
    </xf>
    <xf numFmtId="0" fontId="50" fillId="0" borderId="17" xfId="0" applyFont="1" applyBorder="1" applyAlignment="1" applyProtection="1">
      <alignment horizontal="center" vertical="center" wrapText="1"/>
    </xf>
    <xf numFmtId="0" fontId="50" fillId="0" borderId="18" xfId="0" applyFont="1" applyBorder="1" applyAlignment="1" applyProtection="1">
      <alignment horizontal="center" vertical="center" wrapText="1"/>
    </xf>
    <xf numFmtId="0" fontId="50" fillId="0" borderId="19" xfId="0" applyFont="1" applyBorder="1" applyAlignment="1" applyProtection="1">
      <alignment horizontal="center" vertical="center" wrapText="1"/>
    </xf>
    <xf numFmtId="0" fontId="50" fillId="0" borderId="20" xfId="0" applyFont="1" applyBorder="1" applyAlignment="1" applyProtection="1">
      <alignment horizontal="center" vertical="center" wrapText="1"/>
    </xf>
    <xf numFmtId="0" fontId="50" fillId="0" borderId="17" xfId="0" applyFont="1" applyBorder="1" applyAlignment="1" applyProtection="1">
      <alignment horizontal="center" vertical="center" wrapText="1"/>
      <protection locked="0"/>
    </xf>
    <xf numFmtId="0" fontId="50" fillId="0" borderId="18" xfId="0" applyFont="1" applyBorder="1" applyAlignment="1" applyProtection="1">
      <alignment horizontal="center" vertical="center" wrapText="1"/>
      <protection locked="0"/>
    </xf>
    <xf numFmtId="0" fontId="50" fillId="0" borderId="19" xfId="0" applyFont="1" applyBorder="1" applyAlignment="1" applyProtection="1">
      <alignment horizontal="center" vertical="center" wrapText="1"/>
      <protection locked="0"/>
    </xf>
    <xf numFmtId="0" fontId="50" fillId="0" borderId="20" xfId="0" applyFont="1" applyBorder="1" applyAlignment="1" applyProtection="1">
      <alignment horizontal="center" vertical="center" wrapText="1"/>
      <protection locked="0"/>
    </xf>
    <xf numFmtId="0" fontId="50" fillId="0" borderId="17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1" fontId="50" fillId="0" borderId="17" xfId="0" applyNumberFormat="1" applyFont="1" applyBorder="1" applyAlignment="1">
      <alignment horizontal="center" vertical="center" wrapText="1"/>
    </xf>
    <xf numFmtId="1" fontId="50" fillId="0" borderId="18" xfId="0" applyNumberFormat="1" applyFont="1" applyBorder="1" applyAlignment="1">
      <alignment horizontal="center" vertical="center" wrapText="1"/>
    </xf>
    <xf numFmtId="1" fontId="50" fillId="0" borderId="19" xfId="0" applyNumberFormat="1" applyFont="1" applyBorder="1" applyAlignment="1">
      <alignment horizontal="center" vertical="center" wrapText="1"/>
    </xf>
    <xf numFmtId="1" fontId="50" fillId="0" borderId="20" xfId="0" applyNumberFormat="1" applyFont="1" applyBorder="1" applyAlignment="1">
      <alignment horizontal="center" vertical="center" wrapText="1"/>
    </xf>
    <xf numFmtId="0" fontId="9" fillId="1" borderId="17" xfId="0" applyFont="1" applyFill="1" applyBorder="1" applyAlignment="1">
      <alignment horizontal="center" wrapText="1"/>
    </xf>
    <xf numFmtId="0" fontId="9" fillId="1" borderId="18" xfId="0" applyFont="1" applyFill="1" applyBorder="1" applyAlignment="1">
      <alignment horizontal="center" wrapText="1"/>
    </xf>
    <xf numFmtId="0" fontId="9" fillId="1" borderId="132" xfId="0" applyFont="1" applyFill="1" applyBorder="1" applyAlignment="1">
      <alignment horizontal="center" wrapText="1"/>
    </xf>
    <xf numFmtId="0" fontId="9" fillId="1" borderId="133" xfId="0" applyFont="1" applyFill="1" applyBorder="1" applyAlignment="1">
      <alignment horizontal="center" wrapText="1"/>
    </xf>
    <xf numFmtId="0" fontId="1" fillId="0" borderId="129" xfId="0" applyFont="1" applyBorder="1" applyAlignment="1">
      <alignment horizontal="center" vertical="center" wrapText="1"/>
    </xf>
    <xf numFmtId="0" fontId="1" fillId="0" borderId="131" xfId="0" applyFont="1" applyBorder="1" applyAlignment="1">
      <alignment horizontal="center" vertical="center" wrapText="1"/>
    </xf>
    <xf numFmtId="0" fontId="1" fillId="0" borderId="130" xfId="0" applyFont="1" applyBorder="1" applyAlignment="1">
      <alignment horizontal="center" vertical="center" wrapText="1"/>
    </xf>
    <xf numFmtId="0" fontId="1" fillId="0" borderId="12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29" xfId="0" applyBorder="1" applyAlignment="1" applyProtection="1">
      <alignment horizontal="center" vertical="center" wrapText="1"/>
    </xf>
    <xf numFmtId="0" fontId="0" fillId="0" borderId="130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29" xfId="0" applyBorder="1" applyAlignment="1" applyProtection="1">
      <alignment horizontal="center" vertical="center" wrapText="1"/>
      <protection locked="0"/>
    </xf>
    <xf numFmtId="0" fontId="0" fillId="0" borderId="130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29" xfId="0" applyBorder="1" applyAlignment="1">
      <alignment horizontal="center" vertical="center" wrapText="1"/>
    </xf>
    <xf numFmtId="0" fontId="0" fillId="0" borderId="13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0" fillId="0" borderId="129" xfId="0" applyNumberFormat="1" applyBorder="1" applyAlignment="1">
      <alignment horizontal="center" vertical="center" wrapText="1"/>
    </xf>
    <xf numFmtId="1" fontId="0" fillId="0" borderId="130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0" fontId="9" fillId="0" borderId="129" xfId="0" applyNumberFormat="1" applyFont="1" applyBorder="1" applyAlignment="1">
      <alignment horizontal="center" vertical="center" wrapText="1"/>
    </xf>
    <xf numFmtId="0" fontId="9" fillId="0" borderId="130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2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 wrapText="1"/>
    </xf>
    <xf numFmtId="0" fontId="1" fillId="0" borderId="133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32" xfId="0" applyBorder="1" applyAlignment="1" applyProtection="1">
      <alignment horizontal="center" vertical="center" wrapText="1"/>
    </xf>
    <xf numFmtId="0" fontId="0" fillId="0" borderId="13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32" xfId="0" applyBorder="1" applyAlignment="1" applyProtection="1">
      <alignment horizontal="center" vertical="center" wrapText="1"/>
      <protection locked="0"/>
    </xf>
    <xf numFmtId="0" fontId="0" fillId="0" borderId="133" xfId="0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2" xfId="0" applyBorder="1" applyAlignment="1">
      <alignment horizontal="center" vertical="center" wrapText="1"/>
    </xf>
    <xf numFmtId="0" fontId="0" fillId="0" borderId="133" xfId="0" applyBorder="1" applyAlignment="1">
      <alignment horizontal="center" vertical="center" wrapText="1"/>
    </xf>
    <xf numFmtId="0" fontId="0" fillId="1" borderId="17" xfId="0" applyFill="1" applyBorder="1" applyAlignment="1">
      <alignment horizontal="center" wrapText="1"/>
    </xf>
    <xf numFmtId="0" fontId="0" fillId="1" borderId="18" xfId="0" applyFill="1" applyBorder="1" applyAlignment="1">
      <alignment horizontal="center" wrapText="1"/>
    </xf>
    <xf numFmtId="0" fontId="0" fillId="1" borderId="132" xfId="0" applyFill="1" applyBorder="1" applyAlignment="1">
      <alignment horizontal="center" wrapText="1"/>
    </xf>
    <xf numFmtId="0" fontId="0" fillId="1" borderId="133" xfId="0" applyFill="1" applyBorder="1" applyAlignment="1">
      <alignment horizont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50" fillId="0" borderId="5" xfId="0" applyNumberFormat="1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50" fillId="0" borderId="5" xfId="0" applyFont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center" vertical="center" wrapText="1"/>
      <protection locked="0"/>
    </xf>
    <xf numFmtId="0" fontId="50" fillId="0" borderId="5" xfId="0" applyFont="1" applyBorder="1" applyAlignment="1">
      <alignment horizontal="center" vertical="center" wrapText="1"/>
    </xf>
    <xf numFmtId="1" fontId="50" fillId="0" borderId="5" xfId="0" applyNumberFormat="1" applyFont="1" applyBorder="1" applyAlignment="1">
      <alignment horizontal="center" vertical="center" wrapText="1"/>
    </xf>
    <xf numFmtId="1" fontId="50" fillId="0" borderId="14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30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0"/>
      </font>
    </dxf>
    <dxf>
      <font>
        <color theme="2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/>
      </font>
    </dxf>
    <dxf>
      <font>
        <color theme="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</xdr:colOff>
      <xdr:row>0</xdr:row>
      <xdr:rowOff>159150</xdr:rowOff>
    </xdr:from>
    <xdr:to>
      <xdr:col>3</xdr:col>
      <xdr:colOff>445293</xdr:colOff>
      <xdr:row>4</xdr:row>
      <xdr:rowOff>69056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781" y="159150"/>
          <a:ext cx="1928812" cy="77668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142877</xdr:colOff>
      <xdr:row>17</xdr:row>
      <xdr:rowOff>130970</xdr:rowOff>
    </xdr:from>
    <xdr:to>
      <xdr:col>1</xdr:col>
      <xdr:colOff>1349759</xdr:colOff>
      <xdr:row>18</xdr:row>
      <xdr:rowOff>666490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940" y="5703095"/>
          <a:ext cx="1206882" cy="1618988"/>
        </a:xfrm>
        <a:prstGeom prst="rect">
          <a:avLst/>
        </a:prstGeom>
      </xdr:spPr>
    </xdr:pic>
    <xdr:clientData/>
  </xdr:twoCellAnchor>
  <xdr:twoCellAnchor editAs="oneCell">
    <xdr:from>
      <xdr:col>1</xdr:col>
      <xdr:colOff>54772</xdr:colOff>
      <xdr:row>32</xdr:row>
      <xdr:rowOff>876693</xdr:rowOff>
    </xdr:from>
    <xdr:to>
      <xdr:col>1</xdr:col>
      <xdr:colOff>1362640</xdr:colOff>
      <xdr:row>34</xdr:row>
      <xdr:rowOff>516733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6200000">
          <a:off x="69536" y="23645729"/>
          <a:ext cx="1506940" cy="1307868"/>
        </a:xfrm>
        <a:prstGeom prst="rect">
          <a:avLst/>
        </a:prstGeom>
      </xdr:spPr>
    </xdr:pic>
    <xdr:clientData/>
  </xdr:twoCellAnchor>
  <xdr:twoCellAnchor editAs="oneCell">
    <xdr:from>
      <xdr:col>1</xdr:col>
      <xdr:colOff>63739</xdr:colOff>
      <xdr:row>52</xdr:row>
      <xdr:rowOff>323849</xdr:rowOff>
    </xdr:from>
    <xdr:to>
      <xdr:col>1</xdr:col>
      <xdr:colOff>1374105</xdr:colOff>
      <xdr:row>52</xdr:row>
      <xdr:rowOff>1304510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2802" y="35554443"/>
          <a:ext cx="1310366" cy="980661"/>
        </a:xfrm>
        <a:prstGeom prst="rect">
          <a:avLst/>
        </a:prstGeom>
      </xdr:spPr>
    </xdr:pic>
    <xdr:clientData/>
  </xdr:twoCellAnchor>
  <xdr:twoCellAnchor editAs="oneCell">
    <xdr:from>
      <xdr:col>5</xdr:col>
      <xdr:colOff>24190</xdr:colOff>
      <xdr:row>13</xdr:row>
      <xdr:rowOff>21432</xdr:rowOff>
    </xdr:from>
    <xdr:to>
      <xdr:col>5</xdr:col>
      <xdr:colOff>127827</xdr:colOff>
      <xdr:row>13</xdr:row>
      <xdr:rowOff>129432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95107" y="3281099"/>
          <a:ext cx="103637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25061</xdr:colOff>
      <xdr:row>11</xdr:row>
      <xdr:rowOff>21433</xdr:rowOff>
    </xdr:from>
    <xdr:to>
      <xdr:col>5</xdr:col>
      <xdr:colOff>128698</xdr:colOff>
      <xdr:row>11</xdr:row>
      <xdr:rowOff>129433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95978" y="2191016"/>
          <a:ext cx="103637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19427</xdr:colOff>
      <xdr:row>14</xdr:row>
      <xdr:rowOff>11112</xdr:rowOff>
    </xdr:from>
    <xdr:to>
      <xdr:col>5</xdr:col>
      <xdr:colOff>123064</xdr:colOff>
      <xdr:row>14</xdr:row>
      <xdr:rowOff>119112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90344" y="3990445"/>
          <a:ext cx="103637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17386</xdr:colOff>
      <xdr:row>15</xdr:row>
      <xdr:rowOff>21432</xdr:rowOff>
    </xdr:from>
    <xdr:to>
      <xdr:col>5</xdr:col>
      <xdr:colOff>121023</xdr:colOff>
      <xdr:row>15</xdr:row>
      <xdr:rowOff>129432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88303" y="4720432"/>
          <a:ext cx="103637" cy="1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1375831</xdr:colOff>
      <xdr:row>65</xdr:row>
      <xdr:rowOff>31749</xdr:rowOff>
    </xdr:from>
    <xdr:to>
      <xdr:col>5</xdr:col>
      <xdr:colOff>11179</xdr:colOff>
      <xdr:row>65</xdr:row>
      <xdr:rowOff>175749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43914" y="43243499"/>
          <a:ext cx="138182" cy="144000"/>
        </a:xfrm>
        <a:prstGeom prst="rect">
          <a:avLst/>
        </a:prstGeom>
      </xdr:spPr>
    </xdr:pic>
    <xdr:clientData/>
  </xdr:twoCellAnchor>
  <xdr:twoCellAnchor editAs="oneCell">
    <xdr:from>
      <xdr:col>5</xdr:col>
      <xdr:colOff>11366</xdr:colOff>
      <xdr:row>58</xdr:row>
      <xdr:rowOff>11366</xdr:rowOff>
    </xdr:from>
    <xdr:to>
      <xdr:col>5</xdr:col>
      <xdr:colOff>115003</xdr:colOff>
      <xdr:row>58</xdr:row>
      <xdr:rowOff>119366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80960" y="41540366"/>
          <a:ext cx="103637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14613</xdr:colOff>
      <xdr:row>59</xdr:row>
      <xdr:rowOff>23255</xdr:rowOff>
    </xdr:from>
    <xdr:to>
      <xdr:col>5</xdr:col>
      <xdr:colOff>118250</xdr:colOff>
      <xdr:row>59</xdr:row>
      <xdr:rowOff>131255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84207" y="42344021"/>
          <a:ext cx="103637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12235</xdr:colOff>
      <xdr:row>60</xdr:row>
      <xdr:rowOff>8946</xdr:rowOff>
    </xdr:from>
    <xdr:to>
      <xdr:col>5</xdr:col>
      <xdr:colOff>115872</xdr:colOff>
      <xdr:row>60</xdr:row>
      <xdr:rowOff>116946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81829" y="43532243"/>
          <a:ext cx="103637" cy="108000"/>
        </a:xfrm>
        <a:prstGeom prst="rect">
          <a:avLst/>
        </a:prstGeom>
      </xdr:spPr>
    </xdr:pic>
    <xdr:clientData/>
  </xdr:twoCellAnchor>
  <xdr:twoCellAnchor editAs="oneCell">
    <xdr:from>
      <xdr:col>5</xdr:col>
      <xdr:colOff>9857</xdr:colOff>
      <xdr:row>61</xdr:row>
      <xdr:rowOff>12496</xdr:rowOff>
    </xdr:from>
    <xdr:to>
      <xdr:col>5</xdr:col>
      <xdr:colOff>113494</xdr:colOff>
      <xdr:row>61</xdr:row>
      <xdr:rowOff>120496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79451" y="44738324"/>
          <a:ext cx="103637" cy="108000"/>
        </a:xfrm>
        <a:prstGeom prst="rect">
          <a:avLst/>
        </a:prstGeom>
      </xdr:spPr>
    </xdr:pic>
    <xdr:clientData/>
  </xdr:twoCellAnchor>
  <xdr:oneCellAnchor>
    <xdr:from>
      <xdr:col>5</xdr:col>
      <xdr:colOff>9857</xdr:colOff>
      <xdr:row>60</xdr:row>
      <xdr:rowOff>12496</xdr:rowOff>
    </xdr:from>
    <xdr:ext cx="103637" cy="108000"/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79451" y="44732371"/>
          <a:ext cx="103637" cy="108000"/>
        </a:xfrm>
        <a:prstGeom prst="rect">
          <a:avLst/>
        </a:prstGeom>
      </xdr:spPr>
    </xdr:pic>
    <xdr:clientData/>
  </xdr:oneCellAnchor>
  <xdr:twoCellAnchor editAs="oneCell">
    <xdr:from>
      <xdr:col>1</xdr:col>
      <xdr:colOff>107156</xdr:colOff>
      <xdr:row>60</xdr:row>
      <xdr:rowOff>619126</xdr:rowOff>
    </xdr:from>
    <xdr:to>
      <xdr:col>1</xdr:col>
      <xdr:colOff>1239047</xdr:colOff>
      <xdr:row>60</xdr:row>
      <xdr:rowOff>1711624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6219" y="44136470"/>
          <a:ext cx="1131891" cy="10924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154780</xdr:rowOff>
    </xdr:from>
    <xdr:to>
      <xdr:col>5</xdr:col>
      <xdr:colOff>71437</xdr:colOff>
      <xdr:row>4</xdr:row>
      <xdr:rowOff>64686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8" y="154780"/>
          <a:ext cx="1928812" cy="779062"/>
        </a:xfrm>
        <a:prstGeom prst="rect">
          <a:avLst/>
        </a:prstGeom>
      </xdr:spPr>
    </xdr:pic>
    <xdr:clientData/>
  </xdr:twoCellAnchor>
  <xdr:twoCellAnchor editAs="oneCell">
    <xdr:from>
      <xdr:col>17</xdr:col>
      <xdr:colOff>785812</xdr:colOff>
      <xdr:row>0</xdr:row>
      <xdr:rowOff>109058</xdr:rowOff>
    </xdr:from>
    <xdr:to>
      <xdr:col>18</xdr:col>
      <xdr:colOff>95250</xdr:colOff>
      <xdr:row>4</xdr:row>
      <xdr:rowOff>32841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3250" y="109058"/>
          <a:ext cx="821531" cy="792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1003300</xdr:colOff>
      <xdr:row>0</xdr:row>
      <xdr:rowOff>137222</xdr:rowOff>
    </xdr:from>
    <xdr:to>
      <xdr:col>18</xdr:col>
      <xdr:colOff>76200</xdr:colOff>
      <xdr:row>4</xdr:row>
      <xdr:rowOff>57305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95500" y="137222"/>
          <a:ext cx="584200" cy="783683"/>
        </a:xfrm>
        <a:prstGeom prst="rect">
          <a:avLst/>
        </a:prstGeom>
      </xdr:spPr>
    </xdr:pic>
    <xdr:clientData/>
  </xdr:twoCellAnchor>
  <xdr:twoCellAnchor editAs="oneCell">
    <xdr:from>
      <xdr:col>1</xdr:col>
      <xdr:colOff>35719</xdr:colOff>
      <xdr:row>0</xdr:row>
      <xdr:rowOff>178594</xdr:rowOff>
    </xdr:from>
    <xdr:to>
      <xdr:col>5</xdr:col>
      <xdr:colOff>23812</xdr:colOff>
      <xdr:row>4</xdr:row>
      <xdr:rowOff>88500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313" y="178594"/>
          <a:ext cx="1928812" cy="7790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1071562</xdr:colOff>
      <xdr:row>0</xdr:row>
      <xdr:rowOff>182524</xdr:rowOff>
    </xdr:from>
    <xdr:to>
      <xdr:col>18</xdr:col>
      <xdr:colOff>117823</xdr:colOff>
      <xdr:row>4</xdr:row>
      <xdr:rowOff>83343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0" y="182524"/>
          <a:ext cx="570261" cy="769975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0</xdr:row>
      <xdr:rowOff>166687</xdr:rowOff>
    </xdr:from>
    <xdr:to>
      <xdr:col>5</xdr:col>
      <xdr:colOff>47624</xdr:colOff>
      <xdr:row>4</xdr:row>
      <xdr:rowOff>76593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166687"/>
          <a:ext cx="1928812" cy="7790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1504953</xdr:colOff>
      <xdr:row>0</xdr:row>
      <xdr:rowOff>113505</xdr:rowOff>
    </xdr:from>
    <xdr:to>
      <xdr:col>27</xdr:col>
      <xdr:colOff>704059</xdr:colOff>
      <xdr:row>4</xdr:row>
      <xdr:rowOff>99621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0357902" y="167681"/>
          <a:ext cx="855272" cy="746919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0</xdr:row>
      <xdr:rowOff>101600</xdr:rowOff>
    </xdr:from>
    <xdr:to>
      <xdr:col>4</xdr:col>
      <xdr:colOff>11112</xdr:colOff>
      <xdr:row>4</xdr:row>
      <xdr:rowOff>17062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7500" y="101600"/>
          <a:ext cx="1928812" cy="7790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1504953</xdr:colOff>
      <xdr:row>0</xdr:row>
      <xdr:rowOff>113505</xdr:rowOff>
    </xdr:from>
    <xdr:to>
      <xdr:col>27</xdr:col>
      <xdr:colOff>665959</xdr:colOff>
      <xdr:row>4</xdr:row>
      <xdr:rowOff>99621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0375760" y="168873"/>
          <a:ext cx="852891" cy="742156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0</xdr:row>
      <xdr:rowOff>142876</xdr:rowOff>
    </xdr:from>
    <xdr:to>
      <xdr:col>4</xdr:col>
      <xdr:colOff>95250</xdr:colOff>
      <xdr:row>4</xdr:row>
      <xdr:rowOff>52782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2907" y="142876"/>
          <a:ext cx="1928812" cy="7790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215110</xdr:colOff>
      <xdr:row>0</xdr:row>
      <xdr:rowOff>88101</xdr:rowOff>
    </xdr:from>
    <xdr:to>
      <xdr:col>30</xdr:col>
      <xdr:colOff>171224</xdr:colOff>
      <xdr:row>4</xdr:row>
      <xdr:rowOff>125754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0373293" y="182449"/>
          <a:ext cx="906809" cy="718114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0</xdr:row>
      <xdr:rowOff>95251</xdr:rowOff>
    </xdr:from>
    <xdr:to>
      <xdr:col>3</xdr:col>
      <xdr:colOff>428624</xdr:colOff>
      <xdr:row>4</xdr:row>
      <xdr:rowOff>5157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95251"/>
          <a:ext cx="1928812" cy="7790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53182</xdr:colOff>
      <xdr:row>0</xdr:row>
      <xdr:rowOff>102256</xdr:rowOff>
    </xdr:from>
    <xdr:to>
      <xdr:col>30</xdr:col>
      <xdr:colOff>99219</xdr:colOff>
      <xdr:row>4</xdr:row>
      <xdr:rowOff>103567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05713" y="102256"/>
          <a:ext cx="1153319" cy="870467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0</xdr:row>
      <xdr:rowOff>139700</xdr:rowOff>
    </xdr:from>
    <xdr:to>
      <xdr:col>4</xdr:col>
      <xdr:colOff>557212</xdr:colOff>
      <xdr:row>4</xdr:row>
      <xdr:rowOff>55162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1300" y="139700"/>
          <a:ext cx="1928812" cy="7790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0</xdr:row>
      <xdr:rowOff>178594</xdr:rowOff>
    </xdr:from>
    <xdr:to>
      <xdr:col>5</xdr:col>
      <xdr:colOff>583405</xdr:colOff>
      <xdr:row>4</xdr:row>
      <xdr:rowOff>88500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718" y="178594"/>
          <a:ext cx="1928812" cy="779062"/>
        </a:xfrm>
        <a:prstGeom prst="rect">
          <a:avLst/>
        </a:prstGeom>
      </xdr:spPr>
    </xdr:pic>
    <xdr:clientData/>
  </xdr:twoCellAnchor>
  <xdr:twoCellAnchor editAs="oneCell">
    <xdr:from>
      <xdr:col>31</xdr:col>
      <xdr:colOff>190500</xdr:colOff>
      <xdr:row>0</xdr:row>
      <xdr:rowOff>119063</xdr:rowOff>
    </xdr:from>
    <xdr:to>
      <xdr:col>32</xdr:col>
      <xdr:colOff>105569</xdr:colOff>
      <xdr:row>4</xdr:row>
      <xdr:rowOff>120374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24031" y="119063"/>
          <a:ext cx="1153319" cy="8704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495300</xdr:colOff>
      <xdr:row>0</xdr:row>
      <xdr:rowOff>93546</xdr:rowOff>
    </xdr:from>
    <xdr:to>
      <xdr:col>24</xdr:col>
      <xdr:colOff>241300</xdr:colOff>
      <xdr:row>4</xdr:row>
      <xdr:rowOff>104361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18400" y="93546"/>
          <a:ext cx="1168400" cy="87441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101600</xdr:rowOff>
    </xdr:from>
    <xdr:to>
      <xdr:col>4</xdr:col>
      <xdr:colOff>265112</xdr:colOff>
      <xdr:row>4</xdr:row>
      <xdr:rowOff>17062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2100" y="101600"/>
          <a:ext cx="1928812" cy="779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1:M75"/>
  <sheetViews>
    <sheetView showGridLines="0" showRowColHeaders="0" tabSelected="1" zoomScale="80" zoomScaleNormal="80" workbookViewId="0">
      <selection activeCell="O1" sqref="O1"/>
    </sheetView>
  </sheetViews>
  <sheetFormatPr baseColWidth="10" defaultRowHeight="15" x14ac:dyDescent="0.25"/>
  <cols>
    <col min="1" max="1" width="1.7109375" customWidth="1"/>
    <col min="2" max="2" width="22" customWidth="1"/>
    <col min="3" max="3" width="0.85546875" style="13" customWidth="1"/>
    <col min="4" max="4" width="18.42578125" customWidth="1"/>
    <col min="5" max="5" width="22.5703125" customWidth="1"/>
    <col min="6" max="6" width="21.140625" customWidth="1"/>
    <col min="7" max="7" width="62.7109375" customWidth="1"/>
    <col min="8" max="8" width="71.85546875" customWidth="1"/>
    <col min="9" max="9" width="28.42578125" customWidth="1"/>
    <col min="10" max="10" width="26.28515625" customWidth="1"/>
    <col min="11" max="11" width="22.42578125" customWidth="1"/>
  </cols>
  <sheetData>
    <row r="1" spans="2:11" ht="23.25" x14ac:dyDescent="0.35">
      <c r="D1" s="4"/>
      <c r="E1" s="1"/>
    </row>
    <row r="3" spans="2:11" x14ac:dyDescent="0.25">
      <c r="H3" s="355"/>
      <c r="I3" s="355"/>
      <c r="J3" s="355"/>
    </row>
    <row r="4" spans="2:11" x14ac:dyDescent="0.25">
      <c r="H4" s="356" t="s">
        <v>430</v>
      </c>
      <c r="I4" s="356"/>
      <c r="J4" s="356"/>
    </row>
    <row r="6" spans="2:11" s="125" customFormat="1" ht="3" customHeight="1" x14ac:dyDescent="0.25">
      <c r="C6" s="13"/>
    </row>
    <row r="7" spans="2:11" ht="30" customHeight="1" x14ac:dyDescent="0.25">
      <c r="B7" s="315" t="s">
        <v>1</v>
      </c>
      <c r="C7" s="315"/>
      <c r="D7" s="315"/>
      <c r="E7" s="315"/>
      <c r="F7" s="315"/>
      <c r="G7" s="315"/>
      <c r="H7" s="315"/>
      <c r="I7" s="315"/>
      <c r="J7" s="315"/>
    </row>
    <row r="9" spans="2:11" ht="3.75" customHeight="1" x14ac:dyDescent="0.25"/>
    <row r="10" spans="2:11" s="8" customFormat="1" ht="24.95" customHeight="1" x14ac:dyDescent="0.25">
      <c r="B10" s="9" t="s">
        <v>6</v>
      </c>
      <c r="C10" s="10"/>
      <c r="D10" s="174" t="s">
        <v>2</v>
      </c>
      <c r="E10" s="174" t="s">
        <v>0</v>
      </c>
      <c r="F10" s="174" t="s">
        <v>3</v>
      </c>
      <c r="G10" s="174" t="s">
        <v>4</v>
      </c>
      <c r="H10" s="174" t="s">
        <v>5</v>
      </c>
      <c r="I10" s="175" t="s">
        <v>252</v>
      </c>
      <c r="J10" s="175" t="s">
        <v>219</v>
      </c>
    </row>
    <row r="11" spans="2:11" s="11" customFormat="1" ht="9.9499999999999993" customHeight="1" x14ac:dyDescent="0.25">
      <c r="B11" s="10"/>
      <c r="C11" s="10"/>
      <c r="D11" s="10"/>
      <c r="E11" s="10"/>
      <c r="F11" s="10"/>
      <c r="G11" s="10"/>
      <c r="H11" s="10"/>
      <c r="J11" s="12"/>
    </row>
    <row r="12" spans="2:11" ht="53.25" customHeight="1" x14ac:dyDescent="0.25">
      <c r="B12" s="317" t="s">
        <v>251</v>
      </c>
      <c r="C12" s="14"/>
      <c r="D12" s="349" t="s">
        <v>7</v>
      </c>
      <c r="E12" s="346" t="s">
        <v>8</v>
      </c>
      <c r="F12" s="300" t="s">
        <v>10</v>
      </c>
      <c r="G12" s="306" t="s">
        <v>32</v>
      </c>
      <c r="H12" s="357" t="s">
        <v>245</v>
      </c>
      <c r="I12" s="330" t="s">
        <v>234</v>
      </c>
      <c r="J12" s="332" t="s">
        <v>233</v>
      </c>
      <c r="K12" s="352"/>
    </row>
    <row r="13" spans="2:11" ht="32.25" customHeight="1" thickBot="1" x14ac:dyDescent="0.3">
      <c r="B13" s="318"/>
      <c r="C13" s="14"/>
      <c r="D13" s="350"/>
      <c r="E13" s="347"/>
      <c r="F13" s="301"/>
      <c r="G13" s="307"/>
      <c r="H13" s="358"/>
      <c r="I13" s="331"/>
      <c r="J13" s="333"/>
      <c r="K13" s="352"/>
    </row>
    <row r="14" spans="2:11" ht="56.25" customHeight="1" thickTop="1" x14ac:dyDescent="0.25">
      <c r="B14" s="318"/>
      <c r="C14" s="14"/>
      <c r="D14" s="350"/>
      <c r="E14" s="304" t="s">
        <v>9</v>
      </c>
      <c r="F14" s="165" t="s">
        <v>240</v>
      </c>
      <c r="G14" s="307"/>
      <c r="H14" s="358"/>
      <c r="I14" s="164" t="s">
        <v>243</v>
      </c>
      <c r="J14" s="166" t="s">
        <v>244</v>
      </c>
      <c r="K14" s="352"/>
    </row>
    <row r="15" spans="2:11" s="125" customFormat="1" ht="56.25" customHeight="1" x14ac:dyDescent="0.25">
      <c r="B15" s="318"/>
      <c r="C15" s="14"/>
      <c r="D15" s="350"/>
      <c r="E15" s="304"/>
      <c r="F15" s="116" t="s">
        <v>239</v>
      </c>
      <c r="G15" s="307"/>
      <c r="H15" s="358"/>
      <c r="I15" s="164" t="s">
        <v>225</v>
      </c>
      <c r="J15" s="15" t="s">
        <v>226</v>
      </c>
      <c r="K15" s="120"/>
    </row>
    <row r="16" spans="2:11" s="125" customFormat="1" ht="56.25" customHeight="1" x14ac:dyDescent="0.25">
      <c r="B16" s="318"/>
      <c r="C16" s="14"/>
      <c r="D16" s="351"/>
      <c r="E16" s="305"/>
      <c r="F16" s="116" t="s">
        <v>241</v>
      </c>
      <c r="G16" s="308"/>
      <c r="H16" s="359"/>
      <c r="I16" s="164" t="s">
        <v>242</v>
      </c>
      <c r="J16" s="15" t="s">
        <v>246</v>
      </c>
      <c r="K16" s="120"/>
    </row>
    <row r="17" spans="2:13" ht="6.95" customHeight="1" x14ac:dyDescent="0.25">
      <c r="B17" s="318"/>
      <c r="C17" s="14"/>
      <c r="D17" s="16"/>
      <c r="I17" s="162"/>
      <c r="J17" s="177"/>
    </row>
    <row r="18" spans="2:13" ht="85.5" customHeight="1" thickBot="1" x14ac:dyDescent="0.3">
      <c r="B18" s="318"/>
      <c r="C18" s="14"/>
      <c r="D18" s="320" t="s">
        <v>11</v>
      </c>
      <c r="E18" s="170" t="s">
        <v>8</v>
      </c>
      <c r="F18" s="172" t="s">
        <v>256</v>
      </c>
      <c r="G18" s="306" t="s">
        <v>33</v>
      </c>
      <c r="H18" s="306" t="s">
        <v>247</v>
      </c>
      <c r="I18" s="176" t="s">
        <v>220</v>
      </c>
      <c r="J18" s="178" t="s">
        <v>221</v>
      </c>
      <c r="K18" s="353"/>
      <c r="L18" s="95"/>
      <c r="M18" s="95"/>
    </row>
    <row r="19" spans="2:13" ht="56.25" customHeight="1" thickTop="1" x14ac:dyDescent="0.25">
      <c r="B19" s="318"/>
      <c r="C19" s="14"/>
      <c r="D19" s="321"/>
      <c r="E19" s="304" t="s">
        <v>9</v>
      </c>
      <c r="F19" s="171" t="s">
        <v>248</v>
      </c>
      <c r="G19" s="307"/>
      <c r="H19" s="307"/>
      <c r="I19" s="167" t="s">
        <v>222</v>
      </c>
      <c r="J19" s="168" t="s">
        <v>246</v>
      </c>
      <c r="K19" s="353"/>
      <c r="L19" s="95"/>
      <c r="M19" s="95"/>
    </row>
    <row r="20" spans="2:13" s="125" customFormat="1" ht="56.25" customHeight="1" x14ac:dyDescent="0.25">
      <c r="B20" s="318"/>
      <c r="C20" s="14"/>
      <c r="D20" s="321"/>
      <c r="E20" s="304"/>
      <c r="F20" s="169" t="s">
        <v>249</v>
      </c>
      <c r="G20" s="307"/>
      <c r="H20" s="307"/>
      <c r="I20" s="179" t="s">
        <v>224</v>
      </c>
      <c r="J20" s="180" t="s">
        <v>224</v>
      </c>
      <c r="K20" s="163"/>
      <c r="L20" s="95"/>
      <c r="M20" s="95"/>
    </row>
    <row r="21" spans="2:13" s="125" customFormat="1" ht="56.25" customHeight="1" x14ac:dyDescent="0.25">
      <c r="B21" s="319"/>
      <c r="C21" s="14"/>
      <c r="D21" s="322"/>
      <c r="E21" s="305"/>
      <c r="F21" s="169" t="s">
        <v>250</v>
      </c>
      <c r="G21" s="308"/>
      <c r="H21" s="308"/>
      <c r="I21" s="179" t="s">
        <v>221</v>
      </c>
      <c r="J21" s="180" t="s">
        <v>221</v>
      </c>
      <c r="K21" s="121"/>
    </row>
    <row r="22" spans="2:13" ht="15" customHeight="1" x14ac:dyDescent="0.25">
      <c r="I22" s="5"/>
      <c r="J22" s="5"/>
    </row>
    <row r="23" spans="2:13" ht="85.5" customHeight="1" thickBot="1" x14ac:dyDescent="0.3">
      <c r="B23" s="326" t="s">
        <v>19</v>
      </c>
      <c r="D23" s="323" t="s">
        <v>15</v>
      </c>
      <c r="E23" s="170" t="s">
        <v>13</v>
      </c>
      <c r="F23" s="172" t="s">
        <v>14</v>
      </c>
      <c r="G23" s="360" t="s">
        <v>282</v>
      </c>
      <c r="H23" s="306" t="s">
        <v>260</v>
      </c>
      <c r="I23" s="184" t="s">
        <v>223</v>
      </c>
      <c r="J23" s="173" t="s">
        <v>223</v>
      </c>
      <c r="K23" s="354"/>
    </row>
    <row r="24" spans="2:13" ht="147.75" customHeight="1" thickTop="1" x14ac:dyDescent="0.25">
      <c r="B24" s="327"/>
      <c r="D24" s="324"/>
      <c r="E24" s="304" t="s">
        <v>9</v>
      </c>
      <c r="F24" s="171" t="s">
        <v>257</v>
      </c>
      <c r="G24" s="307"/>
      <c r="H24" s="307"/>
      <c r="I24" s="166" t="s">
        <v>224</v>
      </c>
      <c r="J24" s="185" t="s">
        <v>224</v>
      </c>
      <c r="K24" s="354"/>
    </row>
    <row r="25" spans="2:13" s="125" customFormat="1" ht="144.75" customHeight="1" x14ac:dyDescent="0.25">
      <c r="B25" s="327"/>
      <c r="C25" s="13"/>
      <c r="D25" s="324"/>
      <c r="E25" s="304"/>
      <c r="F25" s="182" t="s">
        <v>254</v>
      </c>
      <c r="G25" s="307"/>
      <c r="H25" s="307"/>
      <c r="I25" s="183" t="s">
        <v>258</v>
      </c>
      <c r="J25" s="183" t="s">
        <v>224</v>
      </c>
      <c r="K25" s="121"/>
    </row>
    <row r="26" spans="2:13" s="125" customFormat="1" ht="144.75" customHeight="1" x14ac:dyDescent="0.25">
      <c r="B26" s="327"/>
      <c r="C26" s="13"/>
      <c r="D26" s="325"/>
      <c r="E26" s="305"/>
      <c r="F26" s="182" t="s">
        <v>255</v>
      </c>
      <c r="G26" s="308"/>
      <c r="H26" s="308"/>
      <c r="I26" s="183" t="s">
        <v>287</v>
      </c>
      <c r="J26" s="183" t="s">
        <v>259</v>
      </c>
      <c r="K26" s="121"/>
    </row>
    <row r="27" spans="2:13" ht="6.95" customHeight="1" x14ac:dyDescent="0.25">
      <c r="B27" s="327"/>
      <c r="D27" s="8"/>
      <c r="E27" s="5"/>
      <c r="F27" s="5"/>
      <c r="G27" s="6"/>
      <c r="H27" s="6"/>
      <c r="I27" s="3"/>
      <c r="J27" s="3"/>
      <c r="K27" s="7"/>
    </row>
    <row r="28" spans="2:13" ht="85.5" customHeight="1" thickBot="1" x14ac:dyDescent="0.3">
      <c r="B28" s="327"/>
      <c r="D28" s="323" t="s">
        <v>16</v>
      </c>
      <c r="E28" s="170" t="s">
        <v>13</v>
      </c>
      <c r="F28" s="172" t="s">
        <v>14</v>
      </c>
      <c r="G28" s="360" t="s">
        <v>281</v>
      </c>
      <c r="H28" s="306" t="s">
        <v>263</v>
      </c>
      <c r="I28" s="184" t="s">
        <v>223</v>
      </c>
      <c r="J28" s="173" t="s">
        <v>223</v>
      </c>
      <c r="K28" s="7"/>
    </row>
    <row r="29" spans="2:13" ht="82.5" hidden="1" customHeight="1" thickTop="1" x14ac:dyDescent="0.25">
      <c r="B29" s="327"/>
      <c r="D29" s="324"/>
      <c r="E29" s="304" t="s">
        <v>12</v>
      </c>
      <c r="F29" s="305" t="s">
        <v>262</v>
      </c>
      <c r="G29" s="307"/>
      <c r="H29" s="307"/>
      <c r="I29" s="361" t="s">
        <v>225</v>
      </c>
      <c r="J29" s="329" t="s">
        <v>226</v>
      </c>
      <c r="K29" s="7"/>
    </row>
    <row r="30" spans="2:13" ht="225" customHeight="1" thickTop="1" x14ac:dyDescent="0.25">
      <c r="B30" s="327"/>
      <c r="D30" s="324"/>
      <c r="E30" s="304"/>
      <c r="F30" s="316"/>
      <c r="G30" s="307"/>
      <c r="H30" s="307"/>
      <c r="I30" s="361"/>
      <c r="J30" s="329"/>
      <c r="K30" s="7"/>
    </row>
    <row r="31" spans="2:13" s="125" customFormat="1" ht="225" customHeight="1" x14ac:dyDescent="0.25">
      <c r="B31" s="327"/>
      <c r="C31" s="13"/>
      <c r="D31" s="325"/>
      <c r="E31" s="305"/>
      <c r="F31" s="182" t="s">
        <v>261</v>
      </c>
      <c r="G31" s="308"/>
      <c r="H31" s="308"/>
      <c r="I31" s="183" t="s">
        <v>288</v>
      </c>
      <c r="J31" s="183" t="s">
        <v>264</v>
      </c>
      <c r="K31" s="121"/>
    </row>
    <row r="32" spans="2:13" ht="6.95" customHeight="1" x14ac:dyDescent="0.25">
      <c r="B32" s="327"/>
      <c r="D32" s="5"/>
      <c r="E32" s="5"/>
      <c r="F32" s="5"/>
      <c r="G32" s="6"/>
      <c r="H32" s="6"/>
      <c r="I32" s="36"/>
      <c r="J32" s="36"/>
      <c r="K32" s="7"/>
    </row>
    <row r="33" spans="2:11" ht="85.5" customHeight="1" thickBot="1" x14ac:dyDescent="0.3">
      <c r="B33" s="327"/>
      <c r="D33" s="320" t="s">
        <v>18</v>
      </c>
      <c r="E33" s="170" t="s">
        <v>13</v>
      </c>
      <c r="F33" s="172" t="s">
        <v>17</v>
      </c>
      <c r="G33" s="306" t="s">
        <v>280</v>
      </c>
      <c r="H33" s="306" t="s">
        <v>34</v>
      </c>
      <c r="I33" s="178" t="s">
        <v>227</v>
      </c>
      <c r="J33" s="178" t="s">
        <v>228</v>
      </c>
      <c r="K33" s="354"/>
    </row>
    <row r="34" spans="2:11" ht="62.1" customHeight="1" thickTop="1" x14ac:dyDescent="0.25">
      <c r="B34" s="327"/>
      <c r="D34" s="321"/>
      <c r="E34" s="310" t="s">
        <v>9</v>
      </c>
      <c r="F34" s="168" t="s">
        <v>272</v>
      </c>
      <c r="G34" s="307"/>
      <c r="H34" s="307"/>
      <c r="I34" s="122" t="s">
        <v>275</v>
      </c>
      <c r="J34" s="123" t="s">
        <v>277</v>
      </c>
      <c r="K34" s="354"/>
    </row>
    <row r="35" spans="2:11" s="125" customFormat="1" ht="62.1" customHeight="1" x14ac:dyDescent="0.25">
      <c r="B35" s="327"/>
      <c r="C35" s="13"/>
      <c r="D35" s="321"/>
      <c r="E35" s="310"/>
      <c r="F35" s="15" t="s">
        <v>265</v>
      </c>
      <c r="G35" s="307"/>
      <c r="H35" s="307"/>
      <c r="I35" s="122" t="s">
        <v>274</v>
      </c>
      <c r="J35" s="123" t="s">
        <v>277</v>
      </c>
      <c r="K35" s="354"/>
    </row>
    <row r="36" spans="2:11" s="125" customFormat="1" ht="62.1" customHeight="1" x14ac:dyDescent="0.25">
      <c r="B36" s="327"/>
      <c r="C36" s="13"/>
      <c r="D36" s="321"/>
      <c r="E36" s="310"/>
      <c r="F36" s="183" t="s">
        <v>266</v>
      </c>
      <c r="G36" s="307"/>
      <c r="H36" s="307"/>
      <c r="I36" s="186" t="s">
        <v>289</v>
      </c>
      <c r="J36" s="187" t="s">
        <v>278</v>
      </c>
      <c r="K36" s="354"/>
    </row>
    <row r="37" spans="2:11" s="125" customFormat="1" ht="62.1" customHeight="1" x14ac:dyDescent="0.25">
      <c r="B37" s="327"/>
      <c r="C37" s="13"/>
      <c r="D37" s="321"/>
      <c r="E37" s="310"/>
      <c r="F37" s="15" t="s">
        <v>267</v>
      </c>
      <c r="G37" s="307"/>
      <c r="H37" s="307"/>
      <c r="I37" s="122" t="s">
        <v>224</v>
      </c>
      <c r="J37" s="123" t="s">
        <v>224</v>
      </c>
      <c r="K37" s="354"/>
    </row>
    <row r="38" spans="2:11" s="125" customFormat="1" ht="62.1" customHeight="1" x14ac:dyDescent="0.25">
      <c r="B38" s="327"/>
      <c r="C38" s="13"/>
      <c r="D38" s="321"/>
      <c r="E38" s="310"/>
      <c r="F38" s="183" t="s">
        <v>268</v>
      </c>
      <c r="G38" s="307"/>
      <c r="H38" s="307"/>
      <c r="I38" s="183" t="s">
        <v>258</v>
      </c>
      <c r="J38" s="183" t="s">
        <v>224</v>
      </c>
      <c r="K38" s="354"/>
    </row>
    <row r="39" spans="2:11" s="125" customFormat="1" ht="62.1" customHeight="1" x14ac:dyDescent="0.25">
      <c r="B39" s="327"/>
      <c r="C39" s="13"/>
      <c r="D39" s="321"/>
      <c r="E39" s="310"/>
      <c r="F39" s="15" t="s">
        <v>269</v>
      </c>
      <c r="G39" s="307"/>
      <c r="H39" s="307"/>
      <c r="I39" s="122" t="s">
        <v>225</v>
      </c>
      <c r="J39" s="15" t="s">
        <v>226</v>
      </c>
      <c r="K39" s="354"/>
    </row>
    <row r="40" spans="2:11" s="125" customFormat="1" ht="62.1" customHeight="1" x14ac:dyDescent="0.25">
      <c r="B40" s="327"/>
      <c r="C40" s="13"/>
      <c r="D40" s="321"/>
      <c r="E40" s="310"/>
      <c r="F40" s="15" t="s">
        <v>270</v>
      </c>
      <c r="G40" s="307"/>
      <c r="H40" s="307"/>
      <c r="I40" s="263" t="s">
        <v>273</v>
      </c>
      <c r="J40" s="185" t="s">
        <v>276</v>
      </c>
      <c r="K40" s="354"/>
    </row>
    <row r="41" spans="2:11" s="125" customFormat="1" ht="62.1" customHeight="1" x14ac:dyDescent="0.25">
      <c r="B41" s="327"/>
      <c r="C41" s="13"/>
      <c r="D41" s="322"/>
      <c r="E41" s="311"/>
      <c r="F41" s="183" t="s">
        <v>271</v>
      </c>
      <c r="G41" s="308"/>
      <c r="H41" s="309"/>
      <c r="I41" s="183" t="s">
        <v>290</v>
      </c>
      <c r="J41" s="291" t="s">
        <v>279</v>
      </c>
      <c r="K41" s="354"/>
    </row>
    <row r="42" spans="2:11" s="125" customFormat="1" ht="6.95" customHeight="1" x14ac:dyDescent="0.25">
      <c r="B42" s="327"/>
      <c r="C42" s="13"/>
      <c r="D42" s="283"/>
      <c r="E42" s="36"/>
      <c r="F42" s="281"/>
      <c r="G42" s="282"/>
      <c r="H42" s="282"/>
      <c r="I42" s="281"/>
      <c r="J42" s="281"/>
      <c r="K42" s="354"/>
    </row>
    <row r="43" spans="2:11" s="125" customFormat="1" ht="102.75" customHeight="1" thickBot="1" x14ac:dyDescent="0.3">
      <c r="B43" s="327"/>
      <c r="C43" s="13"/>
      <c r="D43" s="320" t="s">
        <v>422</v>
      </c>
      <c r="E43" s="170" t="s">
        <v>21</v>
      </c>
      <c r="F43" s="284" t="s">
        <v>423</v>
      </c>
      <c r="G43" s="306" t="s">
        <v>428</v>
      </c>
      <c r="H43" s="306" t="s">
        <v>429</v>
      </c>
      <c r="I43" s="178" t="s">
        <v>295</v>
      </c>
      <c r="J43" s="194" t="s">
        <v>295</v>
      </c>
      <c r="K43" s="354"/>
    </row>
    <row r="44" spans="2:11" s="125" customFormat="1" ht="216.75" customHeight="1" thickTop="1" x14ac:dyDescent="0.25">
      <c r="B44" s="327"/>
      <c r="C44" s="13"/>
      <c r="D44" s="321"/>
      <c r="E44" s="310" t="s">
        <v>9</v>
      </c>
      <c r="F44" s="204" t="s">
        <v>424</v>
      </c>
      <c r="G44" s="307"/>
      <c r="H44" s="307"/>
      <c r="I44" s="285" t="s">
        <v>426</v>
      </c>
      <c r="J44" s="286" t="s">
        <v>426</v>
      </c>
      <c r="K44" s="354"/>
    </row>
    <row r="45" spans="2:11" s="125" customFormat="1" ht="201.75" customHeight="1" x14ac:dyDescent="0.25">
      <c r="B45" s="328"/>
      <c r="C45" s="13"/>
      <c r="D45" s="322"/>
      <c r="E45" s="311"/>
      <c r="F45" s="180" t="s">
        <v>425</v>
      </c>
      <c r="G45" s="308"/>
      <c r="H45" s="308"/>
      <c r="I45" s="288" t="s">
        <v>427</v>
      </c>
      <c r="J45" s="180" t="s">
        <v>426</v>
      </c>
      <c r="K45" s="354"/>
    </row>
    <row r="46" spans="2:11" ht="15" customHeight="1" x14ac:dyDescent="0.25">
      <c r="E46" s="17"/>
      <c r="F46" s="3"/>
      <c r="G46" s="287"/>
      <c r="H46" s="203"/>
      <c r="I46" s="36"/>
      <c r="J46" s="36"/>
      <c r="K46" s="354"/>
    </row>
    <row r="47" spans="2:11" ht="85.5" customHeight="1" thickBot="1" x14ac:dyDescent="0.3">
      <c r="B47" s="317" t="s">
        <v>307</v>
      </c>
      <c r="D47" s="323" t="s">
        <v>20</v>
      </c>
      <c r="E47" s="170" t="s">
        <v>21</v>
      </c>
      <c r="F47" s="172" t="s">
        <v>23</v>
      </c>
      <c r="G47" s="306" t="s">
        <v>24</v>
      </c>
      <c r="H47" s="306" t="s">
        <v>35</v>
      </c>
      <c r="I47" s="289" t="s">
        <v>229</v>
      </c>
      <c r="J47" s="290" t="s">
        <v>230</v>
      </c>
      <c r="K47" s="354"/>
    </row>
    <row r="48" spans="2:11" ht="15" hidden="1" customHeight="1" x14ac:dyDescent="0.25">
      <c r="B48" s="318"/>
      <c r="D48" s="324"/>
      <c r="E48" s="304" t="s">
        <v>22</v>
      </c>
      <c r="F48" s="302" t="s">
        <v>283</v>
      </c>
      <c r="G48" s="307"/>
      <c r="H48" s="307"/>
      <c r="I48" s="361" t="s">
        <v>286</v>
      </c>
      <c r="J48" s="329" t="s">
        <v>297</v>
      </c>
      <c r="K48" s="354"/>
    </row>
    <row r="49" spans="2:11" ht="114.95" customHeight="1" thickTop="1" x14ac:dyDescent="0.25">
      <c r="B49" s="318"/>
      <c r="D49" s="324"/>
      <c r="E49" s="304"/>
      <c r="F49" s="303"/>
      <c r="G49" s="307"/>
      <c r="H49" s="307"/>
      <c r="I49" s="361"/>
      <c r="J49" s="329"/>
    </row>
    <row r="50" spans="2:11" s="125" customFormat="1" ht="114.95" customHeight="1" x14ac:dyDescent="0.25">
      <c r="B50" s="318"/>
      <c r="C50" s="13"/>
      <c r="D50" s="325"/>
      <c r="E50" s="305"/>
      <c r="F50" s="124" t="s">
        <v>284</v>
      </c>
      <c r="G50" s="308"/>
      <c r="H50" s="308"/>
      <c r="I50" s="15" t="s">
        <v>285</v>
      </c>
      <c r="J50" s="15" t="s">
        <v>277</v>
      </c>
    </row>
    <row r="51" spans="2:11" ht="6.95" customHeight="1" x14ac:dyDescent="0.25">
      <c r="B51" s="318"/>
      <c r="H51" s="125"/>
      <c r="I51" s="189"/>
      <c r="J51" s="189"/>
    </row>
    <row r="52" spans="2:11" ht="89.25" customHeight="1" thickBot="1" x14ac:dyDescent="0.3">
      <c r="B52" s="318"/>
      <c r="D52" s="348" t="s">
        <v>25</v>
      </c>
      <c r="E52" s="170" t="s">
        <v>21</v>
      </c>
      <c r="F52" s="172" t="s">
        <v>26</v>
      </c>
      <c r="G52" s="306" t="s">
        <v>298</v>
      </c>
      <c r="H52" s="306" t="s">
        <v>36</v>
      </c>
      <c r="I52" s="190" t="s">
        <v>292</v>
      </c>
      <c r="J52" s="190" t="s">
        <v>221</v>
      </c>
    </row>
    <row r="53" spans="2:11" ht="264.75" customHeight="1" thickTop="1" x14ac:dyDescent="0.25">
      <c r="B53" s="318"/>
      <c r="D53" s="348"/>
      <c r="E53" s="171" t="s">
        <v>12</v>
      </c>
      <c r="F53" s="171" t="s">
        <v>291</v>
      </c>
      <c r="G53" s="308"/>
      <c r="H53" s="308"/>
      <c r="I53" s="122" t="s">
        <v>224</v>
      </c>
      <c r="J53" s="123" t="s">
        <v>224</v>
      </c>
    </row>
    <row r="54" spans="2:11" ht="6.95" customHeight="1" x14ac:dyDescent="0.25">
      <c r="B54" s="318"/>
      <c r="I54" s="117"/>
      <c r="J54" s="118"/>
    </row>
    <row r="55" spans="2:11" ht="85.5" customHeight="1" thickBot="1" x14ac:dyDescent="0.3">
      <c r="B55" s="318"/>
      <c r="D55" s="320" t="s">
        <v>27</v>
      </c>
      <c r="E55" s="170" t="s">
        <v>21</v>
      </c>
      <c r="F55" s="193" t="s">
        <v>28</v>
      </c>
      <c r="G55" s="362" t="s">
        <v>30</v>
      </c>
      <c r="H55" s="312" t="s">
        <v>31</v>
      </c>
      <c r="I55" s="194" t="s">
        <v>231</v>
      </c>
      <c r="J55" s="194" t="s">
        <v>295</v>
      </c>
      <c r="K55" s="354"/>
    </row>
    <row r="56" spans="2:11" ht="63" customHeight="1" thickTop="1" x14ac:dyDescent="0.25">
      <c r="B56" s="318"/>
      <c r="D56" s="321"/>
      <c r="E56" s="304" t="s">
        <v>9</v>
      </c>
      <c r="F56" s="192" t="s">
        <v>29</v>
      </c>
      <c r="G56" s="363"/>
      <c r="H56" s="313"/>
      <c r="I56" s="188" t="s">
        <v>232</v>
      </c>
      <c r="J56" s="168" t="s">
        <v>296</v>
      </c>
      <c r="K56" s="354"/>
    </row>
    <row r="57" spans="2:11" s="125" customFormat="1" ht="62.25" customHeight="1" x14ac:dyDescent="0.25">
      <c r="B57" s="319"/>
      <c r="C57" s="13"/>
      <c r="D57" s="322"/>
      <c r="E57" s="305"/>
      <c r="F57" s="191" t="s">
        <v>293</v>
      </c>
      <c r="G57" s="364"/>
      <c r="H57" s="314"/>
      <c r="I57" s="180" t="s">
        <v>294</v>
      </c>
      <c r="J57" s="180" t="s">
        <v>294</v>
      </c>
      <c r="K57" s="121"/>
    </row>
    <row r="59" spans="2:11" s="125" customFormat="1" ht="62.25" customHeight="1" thickBot="1" x14ac:dyDescent="0.3">
      <c r="B59" s="337" t="s">
        <v>306</v>
      </c>
      <c r="C59" s="119"/>
      <c r="D59" s="340" t="s">
        <v>235</v>
      </c>
      <c r="E59" s="195" t="s">
        <v>8</v>
      </c>
      <c r="F59" s="195" t="s">
        <v>303</v>
      </c>
      <c r="G59" s="345" t="s">
        <v>304</v>
      </c>
      <c r="H59" s="297" t="s">
        <v>305</v>
      </c>
      <c r="I59" s="196" t="s">
        <v>236</v>
      </c>
      <c r="J59" s="193" t="s">
        <v>237</v>
      </c>
    </row>
    <row r="60" spans="2:11" s="125" customFormat="1" ht="171.75" customHeight="1" thickTop="1" x14ac:dyDescent="0.25">
      <c r="B60" s="338"/>
      <c r="C60" s="119"/>
      <c r="D60" s="341"/>
      <c r="E60" s="343" t="s">
        <v>9</v>
      </c>
      <c r="F60" s="295" t="s">
        <v>299</v>
      </c>
      <c r="G60" s="307"/>
      <c r="H60" s="298"/>
      <c r="I60" s="296" t="s">
        <v>243</v>
      </c>
      <c r="J60" s="277" t="s">
        <v>244</v>
      </c>
    </row>
    <row r="61" spans="2:11" s="125" customFormat="1" ht="180" customHeight="1" x14ac:dyDescent="0.25">
      <c r="B61" s="338"/>
      <c r="C61" s="119"/>
      <c r="D61" s="341"/>
      <c r="E61" s="343"/>
      <c r="F61" s="169" t="s">
        <v>301</v>
      </c>
      <c r="G61" s="307"/>
      <c r="H61" s="298"/>
      <c r="I61" s="191" t="s">
        <v>224</v>
      </c>
      <c r="J61" s="191" t="s">
        <v>224</v>
      </c>
    </row>
    <row r="62" spans="2:11" s="125" customFormat="1" ht="164.25" customHeight="1" x14ac:dyDescent="0.25">
      <c r="B62" s="339"/>
      <c r="C62" s="119"/>
      <c r="D62" s="342"/>
      <c r="E62" s="344"/>
      <c r="F62" s="169" t="s">
        <v>302</v>
      </c>
      <c r="G62" s="308"/>
      <c r="H62" s="299"/>
      <c r="I62" s="191" t="s">
        <v>224</v>
      </c>
      <c r="J62" s="191" t="s">
        <v>224</v>
      </c>
    </row>
    <row r="63" spans="2:11" s="125" customFormat="1" ht="15.75" x14ac:dyDescent="0.25">
      <c r="B63" s="181"/>
      <c r="C63" s="14"/>
      <c r="D63" s="16"/>
      <c r="H63" s="203"/>
      <c r="I63" s="5"/>
    </row>
    <row r="64" spans="2:11" s="125" customFormat="1" ht="16.5" thickBot="1" x14ac:dyDescent="0.3">
      <c r="B64" s="181"/>
      <c r="C64" s="14"/>
      <c r="D64" s="205"/>
      <c r="E64" s="206"/>
      <c r="F64" s="206"/>
      <c r="G64" s="206"/>
      <c r="H64" s="203"/>
      <c r="I64" s="5"/>
    </row>
    <row r="65" spans="2:9" s="125" customFormat="1" ht="16.5" thickTop="1" x14ac:dyDescent="0.25">
      <c r="B65" s="181"/>
      <c r="C65" s="14"/>
      <c r="D65" s="199"/>
      <c r="E65" s="201"/>
      <c r="F65" s="201"/>
      <c r="G65" s="202"/>
      <c r="H65" s="203"/>
      <c r="I65" s="5"/>
    </row>
    <row r="66" spans="2:9" s="125" customFormat="1" ht="15.75" x14ac:dyDescent="0.25">
      <c r="B66" s="181"/>
      <c r="C66" s="14"/>
      <c r="D66" s="199"/>
      <c r="E66" s="201"/>
      <c r="F66" s="335" t="s">
        <v>253</v>
      </c>
      <c r="G66" s="336"/>
      <c r="H66" s="203"/>
      <c r="I66" s="5"/>
    </row>
    <row r="67" spans="2:9" ht="20.100000000000001" customHeight="1" x14ac:dyDescent="0.25">
      <c r="D67" s="200"/>
      <c r="E67" s="201"/>
      <c r="F67" s="201"/>
      <c r="G67" s="202"/>
      <c r="H67" s="203"/>
    </row>
    <row r="68" spans="2:9" x14ac:dyDescent="0.25">
      <c r="D68" s="200"/>
      <c r="E68" s="197"/>
      <c r="F68" s="335" t="s">
        <v>238</v>
      </c>
      <c r="G68" s="336"/>
    </row>
    <row r="69" spans="2:9" ht="20.100000000000001" customHeight="1" x14ac:dyDescent="0.25">
      <c r="D69" s="200"/>
      <c r="E69" s="201"/>
      <c r="F69" s="201"/>
      <c r="G69" s="202"/>
    </row>
    <row r="70" spans="2:9" x14ac:dyDescent="0.25">
      <c r="D70" s="200"/>
      <c r="E70" s="198"/>
      <c r="F70" s="335" t="s">
        <v>49</v>
      </c>
      <c r="G70" s="336"/>
    </row>
    <row r="71" spans="2:9" ht="18.75" customHeight="1" thickBot="1" x14ac:dyDescent="0.3">
      <c r="D71" s="207"/>
      <c r="E71" s="208"/>
      <c r="F71" s="208"/>
      <c r="G71" s="209"/>
    </row>
    <row r="72" spans="2:9" s="125" customFormat="1" ht="15.75" thickTop="1" x14ac:dyDescent="0.25">
      <c r="C72" s="13"/>
    </row>
    <row r="73" spans="2:9" s="125" customFormat="1" x14ac:dyDescent="0.25">
      <c r="C73" s="13"/>
    </row>
    <row r="74" spans="2:9" s="125" customFormat="1" x14ac:dyDescent="0.25">
      <c r="C74" s="13"/>
    </row>
    <row r="75" spans="2:9" x14ac:dyDescent="0.25">
      <c r="B75" s="334" t="s">
        <v>300</v>
      </c>
      <c r="C75" s="334"/>
      <c r="D75" s="334"/>
      <c r="E75" s="334"/>
      <c r="F75" s="334"/>
    </row>
  </sheetData>
  <sheetProtection password="EEF6" sheet="1" objects="1" scenarios="1"/>
  <mergeCells count="67">
    <mergeCell ref="D47:D50"/>
    <mergeCell ref="G47:G50"/>
    <mergeCell ref="B47:B57"/>
    <mergeCell ref="E56:E57"/>
    <mergeCell ref="G55:G57"/>
    <mergeCell ref="H3:J3"/>
    <mergeCell ref="H4:J4"/>
    <mergeCell ref="F70:G70"/>
    <mergeCell ref="H12:H16"/>
    <mergeCell ref="G12:G16"/>
    <mergeCell ref="G18:G21"/>
    <mergeCell ref="H18:H21"/>
    <mergeCell ref="F66:G66"/>
    <mergeCell ref="H23:H26"/>
    <mergeCell ref="G23:G26"/>
    <mergeCell ref="G28:G31"/>
    <mergeCell ref="H28:H31"/>
    <mergeCell ref="I7:J7"/>
    <mergeCell ref="I29:I30"/>
    <mergeCell ref="J29:J30"/>
    <mergeCell ref="I48:I49"/>
    <mergeCell ref="K12:K14"/>
    <mergeCell ref="K18:K19"/>
    <mergeCell ref="K23:K24"/>
    <mergeCell ref="K55:K56"/>
    <mergeCell ref="K33:K46"/>
    <mergeCell ref="K47:K48"/>
    <mergeCell ref="J48:J49"/>
    <mergeCell ref="I12:I13"/>
    <mergeCell ref="J12:J13"/>
    <mergeCell ref="B75:F75"/>
    <mergeCell ref="F68:G68"/>
    <mergeCell ref="D55:D57"/>
    <mergeCell ref="B59:B62"/>
    <mergeCell ref="D59:D62"/>
    <mergeCell ref="E60:E62"/>
    <mergeCell ref="G59:G62"/>
    <mergeCell ref="E12:E13"/>
    <mergeCell ref="D52:D53"/>
    <mergeCell ref="G52:G53"/>
    <mergeCell ref="H52:H53"/>
    <mergeCell ref="E14:E16"/>
    <mergeCell ref="D12:D16"/>
    <mergeCell ref="B7:H7"/>
    <mergeCell ref="F29:F30"/>
    <mergeCell ref="B12:B21"/>
    <mergeCell ref="E19:E21"/>
    <mergeCell ref="D18:D21"/>
    <mergeCell ref="E24:E26"/>
    <mergeCell ref="D23:D26"/>
    <mergeCell ref="D28:D31"/>
    <mergeCell ref="B23:B45"/>
    <mergeCell ref="D33:D41"/>
    <mergeCell ref="D43:D45"/>
    <mergeCell ref="H59:H62"/>
    <mergeCell ref="F12:F13"/>
    <mergeCell ref="F48:F49"/>
    <mergeCell ref="E29:E31"/>
    <mergeCell ref="G33:G41"/>
    <mergeCell ref="H33:H41"/>
    <mergeCell ref="E34:E41"/>
    <mergeCell ref="H47:H50"/>
    <mergeCell ref="H55:H57"/>
    <mergeCell ref="E44:E45"/>
    <mergeCell ref="G43:G45"/>
    <mergeCell ref="H43:H45"/>
    <mergeCell ref="E48:E50"/>
  </mergeCells>
  <pageMargins left="0.7" right="0.7" top="0.75" bottom="0.75" header="0.3" footer="0.3"/>
  <pageSetup paperSize="8" scale="6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179"/>
  <sheetViews>
    <sheetView showGridLines="0" showRowColHeaders="0" zoomScale="80" zoomScaleNormal="80" workbookViewId="0">
      <selection activeCell="V37" sqref="V37"/>
    </sheetView>
  </sheetViews>
  <sheetFormatPr baseColWidth="10" defaultRowHeight="15" x14ac:dyDescent="0.25"/>
  <cols>
    <col min="1" max="2" width="2.7109375" style="2" customWidth="1"/>
    <col min="3" max="3" width="11.42578125" style="2"/>
    <col min="4" max="5" width="7.42578125" style="2" customWidth="1"/>
    <col min="6" max="6" width="11.42578125" style="2"/>
    <col min="7" max="7" width="17.140625" style="2" customWidth="1"/>
    <col min="8" max="8" width="11.42578125" style="2"/>
    <col min="9" max="9" width="8.7109375" style="2" customWidth="1"/>
    <col min="10" max="10" width="11.42578125" style="2"/>
    <col min="11" max="11" width="13.28515625" style="2" customWidth="1"/>
    <col min="12" max="12" width="11.42578125" style="2"/>
    <col min="13" max="13" width="31.7109375" style="2" customWidth="1"/>
    <col min="14" max="14" width="11.42578125" style="2"/>
    <col min="15" max="15" width="38.140625" style="2" customWidth="1"/>
    <col min="16" max="16" width="14.140625" style="2" customWidth="1"/>
    <col min="17" max="17" width="16.85546875" style="2" customWidth="1"/>
    <col min="18" max="18" width="22.7109375" style="2" customWidth="1"/>
    <col min="19" max="19" width="3.28515625" style="2" customWidth="1"/>
    <col min="20" max="16384" width="11.42578125" style="2"/>
  </cols>
  <sheetData>
    <row r="1" spans="2:19" x14ac:dyDescent="0.25">
      <c r="L1" s="32"/>
      <c r="M1" s="58">
        <v>100</v>
      </c>
      <c r="N1" s="32"/>
      <c r="O1" s="32"/>
      <c r="P1" s="32"/>
      <c r="Q1" s="32"/>
      <c r="R1" s="33"/>
    </row>
    <row r="2" spans="2:19" x14ac:dyDescent="0.25">
      <c r="L2" s="32"/>
      <c r="M2" s="32"/>
      <c r="N2" s="32"/>
      <c r="O2" s="32"/>
      <c r="P2" s="32"/>
      <c r="Q2" s="32"/>
      <c r="R2" s="32"/>
    </row>
    <row r="3" spans="2:19" x14ac:dyDescent="0.25">
      <c r="L3" s="32"/>
      <c r="M3" s="32"/>
      <c r="N3" s="32"/>
      <c r="O3" s="32"/>
      <c r="P3" s="32"/>
      <c r="Q3" s="32"/>
      <c r="R3" s="32"/>
    </row>
    <row r="4" spans="2:19" ht="23.25" x14ac:dyDescent="0.35">
      <c r="D4" s="18"/>
      <c r="E4" s="18"/>
      <c r="F4" s="19"/>
      <c r="G4" s="20"/>
      <c r="L4" s="32"/>
      <c r="M4" s="32"/>
      <c r="N4" s="32"/>
      <c r="O4" s="32"/>
      <c r="P4" s="32"/>
      <c r="Q4" s="32"/>
      <c r="R4" s="32"/>
    </row>
    <row r="5" spans="2:19" x14ac:dyDescent="0.25">
      <c r="D5" s="18"/>
      <c r="E5" s="18"/>
    </row>
    <row r="6" spans="2:19" ht="20.100000000000001" customHeight="1" x14ac:dyDescent="0.25">
      <c r="B6" s="395" t="s">
        <v>235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6" t="s">
        <v>431</v>
      </c>
      <c r="O6" s="396"/>
      <c r="P6" s="396"/>
      <c r="Q6" s="396"/>
      <c r="R6" s="396"/>
      <c r="S6" s="396"/>
    </row>
    <row r="8" spans="2:19" ht="15.75" thickBot="1" x14ac:dyDescent="0.3"/>
    <row r="9" spans="2:19" ht="15.95" customHeight="1" x14ac:dyDescent="0.25">
      <c r="B9" s="397" t="s">
        <v>438</v>
      </c>
      <c r="C9" s="398"/>
      <c r="D9" s="398"/>
      <c r="E9" s="398"/>
      <c r="F9" s="398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</row>
    <row r="10" spans="2:19" ht="15.75" x14ac:dyDescent="0.25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49"/>
      <c r="R10" s="49"/>
      <c r="S10" s="26"/>
    </row>
    <row r="11" spans="2:19" ht="15.75" customHeight="1" x14ac:dyDescent="0.25">
      <c r="B11" s="24"/>
      <c r="C11" s="874" t="s">
        <v>439</v>
      </c>
      <c r="D11" s="874"/>
      <c r="E11" s="874"/>
      <c r="F11" s="874"/>
      <c r="G11" s="874"/>
      <c r="H11" s="25"/>
      <c r="I11" s="25"/>
      <c r="J11" s="25"/>
      <c r="K11" s="25"/>
      <c r="L11" s="25"/>
      <c r="M11" s="25"/>
      <c r="N11" s="25"/>
      <c r="O11" s="25"/>
      <c r="P11" s="25"/>
      <c r="Q11" s="787" t="s">
        <v>43</v>
      </c>
      <c r="R11" s="787" t="s">
        <v>45</v>
      </c>
      <c r="S11" s="26"/>
    </row>
    <row r="12" spans="2:19" ht="15.75" customHeight="1" x14ac:dyDescent="0.25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788"/>
      <c r="R12" s="788"/>
      <c r="S12" s="26"/>
    </row>
    <row r="13" spans="2:19" x14ac:dyDescent="0.25">
      <c r="B13" s="24"/>
      <c r="C13" s="25"/>
      <c r="D13" s="25"/>
      <c r="E13" s="25"/>
      <c r="F13" s="366" t="s">
        <v>442</v>
      </c>
      <c r="G13" s="366"/>
      <c r="H13" s="366" t="s">
        <v>41</v>
      </c>
      <c r="I13" s="366"/>
      <c r="J13" s="366" t="s">
        <v>42</v>
      </c>
      <c r="K13" s="366"/>
      <c r="L13" s="366" t="s">
        <v>50</v>
      </c>
      <c r="M13" s="399"/>
      <c r="N13" s="391" t="s">
        <v>456</v>
      </c>
      <c r="O13" s="391"/>
      <c r="P13" s="25"/>
      <c r="Q13" s="390" t="s">
        <v>44</v>
      </c>
      <c r="R13" s="390" t="s">
        <v>46</v>
      </c>
      <c r="S13" s="26"/>
    </row>
    <row r="14" spans="2:19" ht="45.75" customHeight="1" x14ac:dyDescent="0.25">
      <c r="B14" s="24"/>
      <c r="C14" s="25"/>
      <c r="D14" s="25"/>
      <c r="E14" s="25"/>
      <c r="F14" s="366"/>
      <c r="G14" s="366"/>
      <c r="H14" s="366"/>
      <c r="I14" s="366"/>
      <c r="J14" s="366"/>
      <c r="K14" s="366"/>
      <c r="L14" s="366"/>
      <c r="M14" s="399"/>
      <c r="N14" s="391"/>
      <c r="O14" s="391"/>
      <c r="P14" s="25"/>
      <c r="Q14" s="390"/>
      <c r="R14" s="390"/>
      <c r="S14" s="26"/>
    </row>
    <row r="15" spans="2:19" x14ac:dyDescent="0.25">
      <c r="B15" s="24"/>
      <c r="C15" s="366" t="s">
        <v>432</v>
      </c>
      <c r="D15" s="366"/>
      <c r="E15" s="366"/>
      <c r="F15" s="367">
        <v>16</v>
      </c>
      <c r="G15" s="367"/>
      <c r="H15" s="368"/>
      <c r="I15" s="368"/>
      <c r="J15" s="365">
        <f>H15*F15</f>
        <v>0</v>
      </c>
      <c r="K15" s="365"/>
      <c r="L15" s="388"/>
      <c r="M15" s="392"/>
      <c r="N15" s="382"/>
      <c r="O15" s="382"/>
      <c r="P15" s="25"/>
      <c r="Q15" s="365" t="s">
        <v>47</v>
      </c>
      <c r="R15" s="365" t="s">
        <v>436</v>
      </c>
      <c r="S15" s="26"/>
    </row>
    <row r="16" spans="2:19" ht="15.75" thickBot="1" x14ac:dyDescent="0.3">
      <c r="B16" s="24"/>
      <c r="C16" s="384"/>
      <c r="D16" s="384"/>
      <c r="E16" s="384"/>
      <c r="F16" s="385"/>
      <c r="G16" s="385"/>
      <c r="H16" s="386"/>
      <c r="I16" s="386"/>
      <c r="J16" s="387"/>
      <c r="K16" s="387"/>
      <c r="L16" s="389"/>
      <c r="M16" s="393"/>
      <c r="N16" s="383"/>
      <c r="O16" s="383"/>
      <c r="P16" s="25"/>
      <c r="Q16" s="365"/>
      <c r="R16" s="365"/>
      <c r="S16" s="26"/>
    </row>
    <row r="17" spans="2:19" ht="15.75" thickTop="1" x14ac:dyDescent="0.25">
      <c r="B17" s="24"/>
      <c r="C17" s="377" t="s">
        <v>433</v>
      </c>
      <c r="D17" s="377"/>
      <c r="E17" s="377"/>
      <c r="F17" s="378">
        <v>16</v>
      </c>
      <c r="G17" s="378"/>
      <c r="H17" s="379"/>
      <c r="I17" s="379"/>
      <c r="J17" s="380">
        <f t="shared" ref="J17" si="0">H17*F17</f>
        <v>0</v>
      </c>
      <c r="K17" s="380"/>
      <c r="L17" s="381" t="e">
        <f>((J15-J17)/J15)*100</f>
        <v>#DIV/0!</v>
      </c>
      <c r="M17" s="394"/>
      <c r="N17" s="376">
        <f>J15-J17</f>
        <v>0</v>
      </c>
      <c r="O17" s="376"/>
      <c r="P17" s="25"/>
      <c r="Q17" s="365" t="s">
        <v>47</v>
      </c>
      <c r="R17" s="365" t="s">
        <v>437</v>
      </c>
      <c r="S17" s="26"/>
    </row>
    <row r="18" spans="2:19" x14ac:dyDescent="0.25">
      <c r="B18" s="24"/>
      <c r="C18" s="366"/>
      <c r="D18" s="366"/>
      <c r="E18" s="366"/>
      <c r="F18" s="367"/>
      <c r="G18" s="367"/>
      <c r="H18" s="368"/>
      <c r="I18" s="368"/>
      <c r="J18" s="365"/>
      <c r="K18" s="365"/>
      <c r="L18" s="369"/>
      <c r="M18" s="370"/>
      <c r="N18" s="375"/>
      <c r="O18" s="375"/>
      <c r="P18" s="25"/>
      <c r="Q18" s="365"/>
      <c r="R18" s="365"/>
      <c r="S18" s="26"/>
    </row>
    <row r="19" spans="2:19" x14ac:dyDescent="0.25">
      <c r="B19" s="24"/>
      <c r="C19" s="876" t="s">
        <v>434</v>
      </c>
      <c r="D19" s="876"/>
      <c r="E19" s="876"/>
      <c r="F19" s="877">
        <v>16</v>
      </c>
      <c r="G19" s="877"/>
      <c r="H19" s="878"/>
      <c r="I19" s="878"/>
      <c r="J19" s="879">
        <f t="shared" ref="J19" si="1">H19*F19</f>
        <v>0</v>
      </c>
      <c r="K19" s="879"/>
      <c r="L19" s="880" t="e">
        <f>((J15-J19)/J15)*100</f>
        <v>#DIV/0!</v>
      </c>
      <c r="M19" s="881"/>
      <c r="N19" s="875">
        <f>J15-J19</f>
        <v>0</v>
      </c>
      <c r="O19" s="875"/>
      <c r="P19" s="25"/>
      <c r="Q19" s="365" t="s">
        <v>47</v>
      </c>
      <c r="R19" s="879" t="s">
        <v>47</v>
      </c>
      <c r="S19" s="26"/>
    </row>
    <row r="20" spans="2:19" x14ac:dyDescent="0.25">
      <c r="B20" s="24"/>
      <c r="C20" s="876"/>
      <c r="D20" s="876"/>
      <c r="E20" s="876"/>
      <c r="F20" s="877"/>
      <c r="G20" s="877"/>
      <c r="H20" s="878"/>
      <c r="I20" s="878"/>
      <c r="J20" s="879"/>
      <c r="K20" s="879"/>
      <c r="L20" s="880"/>
      <c r="M20" s="881"/>
      <c r="N20" s="875"/>
      <c r="O20" s="875"/>
      <c r="P20" s="25"/>
      <c r="Q20" s="365"/>
      <c r="R20" s="879"/>
      <c r="S20" s="26"/>
    </row>
    <row r="21" spans="2:19" x14ac:dyDescent="0.25">
      <c r="B21" s="24"/>
      <c r="C21" s="876" t="s">
        <v>435</v>
      </c>
      <c r="D21" s="876"/>
      <c r="E21" s="876"/>
      <c r="F21" s="877">
        <v>16</v>
      </c>
      <c r="G21" s="877"/>
      <c r="H21" s="878"/>
      <c r="I21" s="878"/>
      <c r="J21" s="879">
        <f t="shared" ref="J21" si="2">H21*F21</f>
        <v>0</v>
      </c>
      <c r="K21" s="879"/>
      <c r="L21" s="880" t="e">
        <f>((J15-J21)/J15)*100</f>
        <v>#DIV/0!</v>
      </c>
      <c r="M21" s="881"/>
      <c r="N21" s="875">
        <f>J15-J21</f>
        <v>0</v>
      </c>
      <c r="O21" s="875"/>
      <c r="P21" s="25"/>
      <c r="Q21" s="365" t="s">
        <v>47</v>
      </c>
      <c r="R21" s="879" t="s">
        <v>47</v>
      </c>
      <c r="S21" s="26"/>
    </row>
    <row r="22" spans="2:19" x14ac:dyDescent="0.25">
      <c r="B22" s="24"/>
      <c r="C22" s="876"/>
      <c r="D22" s="876"/>
      <c r="E22" s="876"/>
      <c r="F22" s="877"/>
      <c r="G22" s="877"/>
      <c r="H22" s="878"/>
      <c r="I22" s="878"/>
      <c r="J22" s="879"/>
      <c r="K22" s="879"/>
      <c r="L22" s="880"/>
      <c r="M22" s="881"/>
      <c r="N22" s="875"/>
      <c r="O22" s="875"/>
      <c r="P22" s="25"/>
      <c r="Q22" s="365"/>
      <c r="R22" s="879"/>
      <c r="S22" s="26"/>
    </row>
    <row r="23" spans="2:19" x14ac:dyDescent="0.25">
      <c r="B23" s="24"/>
      <c r="C23" s="280"/>
      <c r="D23" s="280"/>
      <c r="E23" s="280"/>
      <c r="F23" s="34"/>
      <c r="G23" s="34"/>
      <c r="H23" s="35"/>
      <c r="I23" s="35"/>
      <c r="J23" s="36"/>
      <c r="K23" s="36"/>
      <c r="L23" s="278"/>
      <c r="M23" s="278"/>
      <c r="N23" s="279"/>
      <c r="O23" s="279"/>
      <c r="P23" s="25"/>
      <c r="Q23" s="36"/>
      <c r="R23" s="36"/>
      <c r="S23" s="26"/>
    </row>
    <row r="24" spans="2:19" ht="63" customHeight="1" x14ac:dyDescent="0.25">
      <c r="B24" s="24"/>
      <c r="C24" s="280"/>
      <c r="D24" s="280"/>
      <c r="E24" s="280"/>
      <c r="F24" s="34"/>
      <c r="G24" s="34"/>
      <c r="H24" s="35"/>
      <c r="I24" s="35"/>
      <c r="J24" s="36"/>
      <c r="K24" s="36"/>
      <c r="L24" s="371" t="s">
        <v>90</v>
      </c>
      <c r="M24" s="371"/>
      <c r="N24" s="372" t="s">
        <v>443</v>
      </c>
      <c r="O24" s="372"/>
      <c r="P24" s="25"/>
      <c r="Q24" s="36"/>
      <c r="R24" s="36"/>
      <c r="S24" s="26"/>
    </row>
    <row r="25" spans="2:19" x14ac:dyDescent="0.25">
      <c r="B25" s="24"/>
      <c r="C25" s="280"/>
      <c r="D25" s="280"/>
      <c r="E25" s="280"/>
      <c r="F25" s="34"/>
      <c r="G25" s="34"/>
      <c r="H25" s="35"/>
      <c r="I25" s="35"/>
      <c r="J25" s="36"/>
      <c r="K25" s="36"/>
      <c r="L25" s="278"/>
      <c r="M25" s="278"/>
      <c r="N25" s="372"/>
      <c r="O25" s="372"/>
      <c r="P25" s="25"/>
      <c r="Q25" s="36"/>
      <c r="R25" s="36"/>
      <c r="S25" s="26"/>
    </row>
    <row r="26" spans="2:19" x14ac:dyDescent="0.25">
      <c r="B26" s="24"/>
      <c r="C26" s="294"/>
      <c r="D26" s="294"/>
      <c r="E26" s="294"/>
      <c r="F26" s="34"/>
      <c r="G26" s="34"/>
      <c r="H26" s="35"/>
      <c r="I26" s="35"/>
      <c r="J26" s="36"/>
      <c r="K26" s="36"/>
      <c r="L26" s="292"/>
      <c r="M26" s="292"/>
      <c r="N26" s="293"/>
      <c r="O26" s="293"/>
      <c r="P26" s="25"/>
      <c r="Q26" s="36"/>
      <c r="R26" s="36"/>
      <c r="S26" s="26"/>
    </row>
    <row r="27" spans="2:19" ht="15" customHeight="1" x14ac:dyDescent="0.25">
      <c r="B27" s="24"/>
      <c r="C27" s="874" t="s">
        <v>444</v>
      </c>
      <c r="D27" s="874"/>
      <c r="E27" s="874"/>
      <c r="F27" s="874"/>
      <c r="G27" s="874"/>
      <c r="H27" s="874"/>
      <c r="I27" s="874"/>
      <c r="J27" s="874"/>
      <c r="K27" s="874"/>
      <c r="L27" s="874"/>
      <c r="M27" s="25"/>
      <c r="N27" s="25"/>
      <c r="O27" s="25"/>
      <c r="P27" s="25"/>
      <c r="Q27" s="36"/>
      <c r="R27" s="36"/>
      <c r="S27" s="26"/>
    </row>
    <row r="28" spans="2:19" x14ac:dyDescent="0.25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36"/>
      <c r="R28" s="36"/>
      <c r="S28" s="26"/>
    </row>
    <row r="29" spans="2:19" x14ac:dyDescent="0.25">
      <c r="B29" s="24"/>
      <c r="C29" s="25"/>
      <c r="D29" s="25"/>
      <c r="E29" s="25"/>
      <c r="F29" s="366" t="s">
        <v>445</v>
      </c>
      <c r="G29" s="366"/>
      <c r="H29" s="366" t="s">
        <v>41</v>
      </c>
      <c r="I29" s="366"/>
      <c r="J29" s="366" t="s">
        <v>42</v>
      </c>
      <c r="K29" s="366"/>
      <c r="L29" s="366" t="s">
        <v>50</v>
      </c>
      <c r="M29" s="399"/>
      <c r="N29" s="391" t="s">
        <v>455</v>
      </c>
      <c r="O29" s="391"/>
      <c r="P29" s="25"/>
      <c r="Q29" s="36"/>
      <c r="R29" s="36"/>
      <c r="S29" s="26"/>
    </row>
    <row r="30" spans="2:19" ht="48.75" customHeight="1" x14ac:dyDescent="0.25">
      <c r="B30" s="24"/>
      <c r="C30" s="25"/>
      <c r="D30" s="25"/>
      <c r="E30" s="25"/>
      <c r="F30" s="366"/>
      <c r="G30" s="366"/>
      <c r="H30" s="366"/>
      <c r="I30" s="366"/>
      <c r="J30" s="366"/>
      <c r="K30" s="366"/>
      <c r="L30" s="366"/>
      <c r="M30" s="399"/>
      <c r="N30" s="391"/>
      <c r="O30" s="391"/>
      <c r="P30" s="25"/>
      <c r="Q30" s="36"/>
      <c r="R30" s="36"/>
      <c r="S30" s="26"/>
    </row>
    <row r="31" spans="2:19" x14ac:dyDescent="0.25">
      <c r="B31" s="24"/>
      <c r="C31" s="366" t="s">
        <v>432</v>
      </c>
      <c r="D31" s="366"/>
      <c r="E31" s="366"/>
      <c r="F31" s="367">
        <v>12</v>
      </c>
      <c r="G31" s="367"/>
      <c r="H31" s="368"/>
      <c r="I31" s="368"/>
      <c r="J31" s="365">
        <f>H31*F31</f>
        <v>0</v>
      </c>
      <c r="K31" s="365"/>
      <c r="L31" s="388"/>
      <c r="M31" s="392"/>
      <c r="N31" s="382"/>
      <c r="O31" s="382"/>
      <c r="P31" s="25"/>
      <c r="Q31" s="36"/>
      <c r="R31" s="36"/>
      <c r="S31" s="26"/>
    </row>
    <row r="32" spans="2:19" ht="15.75" thickBot="1" x14ac:dyDescent="0.3">
      <c r="B32" s="24"/>
      <c r="C32" s="384"/>
      <c r="D32" s="384"/>
      <c r="E32" s="384"/>
      <c r="F32" s="385"/>
      <c r="G32" s="385"/>
      <c r="H32" s="386"/>
      <c r="I32" s="386"/>
      <c r="J32" s="387"/>
      <c r="K32" s="387"/>
      <c r="L32" s="389"/>
      <c r="M32" s="393"/>
      <c r="N32" s="383"/>
      <c r="O32" s="383"/>
      <c r="P32" s="25"/>
      <c r="Q32" s="36"/>
      <c r="R32" s="36"/>
      <c r="S32" s="26"/>
    </row>
    <row r="33" spans="2:19" ht="15.75" thickTop="1" x14ac:dyDescent="0.25">
      <c r="B33" s="24"/>
      <c r="C33" s="377" t="s">
        <v>433</v>
      </c>
      <c r="D33" s="377"/>
      <c r="E33" s="377"/>
      <c r="F33" s="378">
        <v>12</v>
      </c>
      <c r="G33" s="378"/>
      <c r="H33" s="379"/>
      <c r="I33" s="379"/>
      <c r="J33" s="380">
        <f t="shared" ref="J33" si="3">H33*F33</f>
        <v>0</v>
      </c>
      <c r="K33" s="380"/>
      <c r="L33" s="381" t="e">
        <f>((J31-J33)/J31)*100</f>
        <v>#DIV/0!</v>
      </c>
      <c r="M33" s="394"/>
      <c r="N33" s="376">
        <f>J31-J33</f>
        <v>0</v>
      </c>
      <c r="O33" s="376"/>
      <c r="P33" s="25"/>
      <c r="Q33" s="36"/>
      <c r="R33" s="36"/>
      <c r="S33" s="26"/>
    </row>
    <row r="34" spans="2:19" x14ac:dyDescent="0.25">
      <c r="B34" s="24"/>
      <c r="C34" s="366"/>
      <c r="D34" s="366"/>
      <c r="E34" s="366"/>
      <c r="F34" s="367"/>
      <c r="G34" s="367"/>
      <c r="H34" s="368"/>
      <c r="I34" s="368"/>
      <c r="J34" s="365"/>
      <c r="K34" s="365"/>
      <c r="L34" s="369"/>
      <c r="M34" s="370"/>
      <c r="N34" s="375"/>
      <c r="O34" s="375"/>
      <c r="P34" s="25"/>
      <c r="Q34" s="36"/>
      <c r="R34" s="36"/>
      <c r="S34" s="26"/>
    </row>
    <row r="35" spans="2:19" x14ac:dyDescent="0.25">
      <c r="B35" s="24"/>
      <c r="C35" s="876" t="s">
        <v>434</v>
      </c>
      <c r="D35" s="876"/>
      <c r="E35" s="876"/>
      <c r="F35" s="877">
        <v>12</v>
      </c>
      <c r="G35" s="877"/>
      <c r="H35" s="878"/>
      <c r="I35" s="878"/>
      <c r="J35" s="879">
        <f t="shared" ref="J35" si="4">H35*F35</f>
        <v>0</v>
      </c>
      <c r="K35" s="879"/>
      <c r="L35" s="880" t="e">
        <f>((J31-J35)/J31)*100</f>
        <v>#DIV/0!</v>
      </c>
      <c r="M35" s="881"/>
      <c r="N35" s="875">
        <f>J31-J35</f>
        <v>0</v>
      </c>
      <c r="O35" s="875"/>
      <c r="P35" s="25"/>
      <c r="Q35" s="36"/>
      <c r="R35" s="36"/>
      <c r="S35" s="26"/>
    </row>
    <row r="36" spans="2:19" x14ac:dyDescent="0.25">
      <c r="B36" s="24"/>
      <c r="C36" s="876"/>
      <c r="D36" s="876"/>
      <c r="E36" s="876"/>
      <c r="F36" s="877"/>
      <c r="G36" s="877"/>
      <c r="H36" s="878"/>
      <c r="I36" s="878"/>
      <c r="J36" s="879"/>
      <c r="K36" s="879"/>
      <c r="L36" s="880"/>
      <c r="M36" s="881"/>
      <c r="N36" s="875"/>
      <c r="O36" s="875"/>
      <c r="P36" s="25"/>
      <c r="Q36" s="36"/>
      <c r="R36" s="36"/>
      <c r="S36" s="26"/>
    </row>
    <row r="37" spans="2:19" x14ac:dyDescent="0.25">
      <c r="B37" s="24"/>
      <c r="C37" s="876" t="s">
        <v>435</v>
      </c>
      <c r="D37" s="876"/>
      <c r="E37" s="876"/>
      <c r="F37" s="877">
        <v>12</v>
      </c>
      <c r="G37" s="877"/>
      <c r="H37" s="878"/>
      <c r="I37" s="878"/>
      <c r="J37" s="879">
        <f t="shared" ref="J37" si="5">H37*F37</f>
        <v>0</v>
      </c>
      <c r="K37" s="879"/>
      <c r="L37" s="880" t="e">
        <f>((J31-J37)/J31)*100</f>
        <v>#DIV/0!</v>
      </c>
      <c r="M37" s="881"/>
      <c r="N37" s="875">
        <f>J31-J37</f>
        <v>0</v>
      </c>
      <c r="O37" s="875"/>
      <c r="P37" s="25"/>
      <c r="Q37" s="36"/>
      <c r="R37" s="36"/>
      <c r="S37" s="26"/>
    </row>
    <row r="38" spans="2:19" x14ac:dyDescent="0.25">
      <c r="B38" s="24"/>
      <c r="C38" s="876"/>
      <c r="D38" s="876"/>
      <c r="E38" s="876"/>
      <c r="F38" s="877"/>
      <c r="G38" s="877"/>
      <c r="H38" s="878"/>
      <c r="I38" s="878"/>
      <c r="J38" s="879"/>
      <c r="K38" s="879"/>
      <c r="L38" s="880"/>
      <c r="M38" s="881"/>
      <c r="N38" s="875"/>
      <c r="O38" s="875"/>
      <c r="P38" s="25"/>
      <c r="Q38" s="36"/>
      <c r="R38" s="36"/>
      <c r="S38" s="26"/>
    </row>
    <row r="39" spans="2:19" x14ac:dyDescent="0.25">
      <c r="B39" s="24"/>
      <c r="C39" s="294"/>
      <c r="D39" s="294"/>
      <c r="E39" s="294"/>
      <c r="F39" s="34"/>
      <c r="G39" s="34"/>
      <c r="H39" s="35"/>
      <c r="I39" s="35"/>
      <c r="J39" s="36"/>
      <c r="K39" s="36"/>
      <c r="L39" s="292"/>
      <c r="M39" s="292"/>
      <c r="N39" s="293"/>
      <c r="O39" s="293"/>
      <c r="P39" s="25"/>
      <c r="Q39" s="36"/>
      <c r="R39" s="36"/>
      <c r="S39" s="26"/>
    </row>
    <row r="40" spans="2:19" ht="63" customHeight="1" x14ac:dyDescent="0.25">
      <c r="B40" s="24"/>
      <c r="C40" s="294"/>
      <c r="D40" s="294"/>
      <c r="E40" s="294"/>
      <c r="F40" s="34"/>
      <c r="G40" s="34"/>
      <c r="H40" s="35"/>
      <c r="I40" s="35"/>
      <c r="J40" s="36"/>
      <c r="K40" s="36"/>
      <c r="L40" s="371" t="s">
        <v>90</v>
      </c>
      <c r="M40" s="371"/>
      <c r="N40" s="372" t="s">
        <v>446</v>
      </c>
      <c r="O40" s="372"/>
      <c r="P40" s="25"/>
      <c r="Q40" s="36"/>
      <c r="R40" s="36"/>
      <c r="S40" s="26"/>
    </row>
    <row r="41" spans="2:19" x14ac:dyDescent="0.25">
      <c r="B41" s="24"/>
      <c r="C41" s="294"/>
      <c r="D41" s="294"/>
      <c r="E41" s="294"/>
      <c r="F41" s="34"/>
      <c r="G41" s="34"/>
      <c r="H41" s="35"/>
      <c r="I41" s="35"/>
      <c r="J41" s="36"/>
      <c r="K41" s="36"/>
      <c r="L41" s="292"/>
      <c r="M41" s="292"/>
      <c r="N41" s="293"/>
      <c r="O41" s="293"/>
      <c r="P41" s="25"/>
      <c r="Q41" s="36"/>
      <c r="R41" s="36"/>
      <c r="S41" s="26"/>
    </row>
    <row r="42" spans="2:19" x14ac:dyDescent="0.25">
      <c r="B42" s="24"/>
      <c r="C42" s="294"/>
      <c r="D42" s="294"/>
      <c r="E42" s="294"/>
      <c r="F42" s="34"/>
      <c r="G42" s="34"/>
      <c r="H42" s="35"/>
      <c r="I42" s="35"/>
      <c r="J42" s="36"/>
      <c r="K42" s="36"/>
      <c r="L42" s="292"/>
      <c r="M42" s="292"/>
      <c r="N42" s="293"/>
      <c r="O42" s="293"/>
      <c r="P42" s="25"/>
      <c r="Q42" s="36"/>
      <c r="R42" s="36"/>
      <c r="S42" s="26"/>
    </row>
    <row r="43" spans="2:19" x14ac:dyDescent="0.25">
      <c r="B43" s="24"/>
      <c r="C43" s="874" t="s">
        <v>447</v>
      </c>
      <c r="D43" s="874"/>
      <c r="E43" s="874"/>
      <c r="F43" s="874"/>
      <c r="G43" s="874"/>
      <c r="H43" s="874"/>
      <c r="I43" s="874"/>
      <c r="J43" s="874"/>
      <c r="K43" s="874"/>
      <c r="L43" s="874"/>
      <c r="M43" s="25"/>
      <c r="N43" s="25"/>
      <c r="O43" s="25"/>
      <c r="P43" s="25"/>
      <c r="Q43" s="36"/>
      <c r="R43" s="36"/>
      <c r="S43" s="26"/>
    </row>
    <row r="44" spans="2:19" x14ac:dyDescent="0.25"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36"/>
      <c r="R44" s="36"/>
      <c r="S44" s="26"/>
    </row>
    <row r="45" spans="2:19" x14ac:dyDescent="0.25">
      <c r="B45" s="24"/>
      <c r="C45" s="25"/>
      <c r="D45" s="25"/>
      <c r="E45" s="25"/>
      <c r="F45" s="366" t="s">
        <v>445</v>
      </c>
      <c r="G45" s="366"/>
      <c r="H45" s="366" t="s">
        <v>41</v>
      </c>
      <c r="I45" s="366"/>
      <c r="J45" s="366" t="s">
        <v>42</v>
      </c>
      <c r="K45" s="366"/>
      <c r="L45" s="366" t="s">
        <v>50</v>
      </c>
      <c r="M45" s="399"/>
      <c r="N45" s="391" t="s">
        <v>455</v>
      </c>
      <c r="O45" s="391"/>
      <c r="P45" s="25"/>
      <c r="Q45" s="36"/>
      <c r="R45" s="36"/>
      <c r="S45" s="26"/>
    </row>
    <row r="46" spans="2:19" ht="42.75" customHeight="1" x14ac:dyDescent="0.25">
      <c r="B46" s="24"/>
      <c r="C46" s="25"/>
      <c r="D46" s="25"/>
      <c r="E46" s="25"/>
      <c r="F46" s="366"/>
      <c r="G46" s="366"/>
      <c r="H46" s="366"/>
      <c r="I46" s="366"/>
      <c r="J46" s="366"/>
      <c r="K46" s="366"/>
      <c r="L46" s="366"/>
      <c r="M46" s="399"/>
      <c r="N46" s="391"/>
      <c r="O46" s="391"/>
      <c r="P46" s="25"/>
      <c r="Q46" s="36"/>
      <c r="R46" s="36"/>
      <c r="S46" s="26"/>
    </row>
    <row r="47" spans="2:19" x14ac:dyDescent="0.25">
      <c r="B47" s="24"/>
      <c r="C47" s="366" t="s">
        <v>432</v>
      </c>
      <c r="D47" s="366"/>
      <c r="E47" s="366"/>
      <c r="F47" s="367">
        <v>8</v>
      </c>
      <c r="G47" s="367"/>
      <c r="H47" s="368"/>
      <c r="I47" s="368"/>
      <c r="J47" s="365">
        <f>H47*F47</f>
        <v>0</v>
      </c>
      <c r="K47" s="365"/>
      <c r="L47" s="388"/>
      <c r="M47" s="392"/>
      <c r="N47" s="382"/>
      <c r="O47" s="382"/>
      <c r="P47" s="25"/>
      <c r="Q47" s="36"/>
      <c r="R47" s="36"/>
      <c r="S47" s="26"/>
    </row>
    <row r="48" spans="2:19" ht="15.75" thickBot="1" x14ac:dyDescent="0.3">
      <c r="B48" s="24"/>
      <c r="C48" s="384"/>
      <c r="D48" s="384"/>
      <c r="E48" s="384"/>
      <c r="F48" s="385"/>
      <c r="G48" s="385"/>
      <c r="H48" s="386"/>
      <c r="I48" s="386"/>
      <c r="J48" s="387"/>
      <c r="K48" s="387"/>
      <c r="L48" s="389"/>
      <c r="M48" s="393"/>
      <c r="N48" s="383"/>
      <c r="O48" s="383"/>
      <c r="P48" s="25"/>
      <c r="Q48" s="36"/>
      <c r="R48" s="36"/>
      <c r="S48" s="26"/>
    </row>
    <row r="49" spans="2:19" ht="15.75" thickTop="1" x14ac:dyDescent="0.25">
      <c r="B49" s="24"/>
      <c r="C49" s="377" t="s">
        <v>433</v>
      </c>
      <c r="D49" s="377"/>
      <c r="E49" s="377"/>
      <c r="F49" s="378">
        <v>8</v>
      </c>
      <c r="G49" s="378"/>
      <c r="H49" s="379"/>
      <c r="I49" s="379"/>
      <c r="J49" s="380">
        <f t="shared" ref="J49" si="6">H49*F49</f>
        <v>0</v>
      </c>
      <c r="K49" s="380"/>
      <c r="L49" s="381" t="e">
        <f>((J47-J49)/J47)*100</f>
        <v>#DIV/0!</v>
      </c>
      <c r="M49" s="394"/>
      <c r="N49" s="376">
        <f>J47-J49</f>
        <v>0</v>
      </c>
      <c r="O49" s="376"/>
      <c r="P49" s="25"/>
      <c r="Q49" s="36"/>
      <c r="R49" s="36"/>
      <c r="S49" s="26"/>
    </row>
    <row r="50" spans="2:19" x14ac:dyDescent="0.25">
      <c r="B50" s="24"/>
      <c r="C50" s="366"/>
      <c r="D50" s="366"/>
      <c r="E50" s="366"/>
      <c r="F50" s="367"/>
      <c r="G50" s="367"/>
      <c r="H50" s="368"/>
      <c r="I50" s="368"/>
      <c r="J50" s="365"/>
      <c r="K50" s="365"/>
      <c r="L50" s="369"/>
      <c r="M50" s="370"/>
      <c r="N50" s="375"/>
      <c r="O50" s="375"/>
      <c r="P50" s="25"/>
      <c r="Q50" s="36"/>
      <c r="R50" s="36"/>
      <c r="S50" s="26"/>
    </row>
    <row r="51" spans="2:19" x14ac:dyDescent="0.25">
      <c r="B51" s="24"/>
      <c r="C51" s="876" t="s">
        <v>434</v>
      </c>
      <c r="D51" s="876"/>
      <c r="E51" s="876"/>
      <c r="F51" s="877">
        <v>8</v>
      </c>
      <c r="G51" s="877"/>
      <c r="H51" s="878"/>
      <c r="I51" s="878"/>
      <c r="J51" s="879">
        <f t="shared" ref="J51" si="7">H51*F51</f>
        <v>0</v>
      </c>
      <c r="K51" s="879"/>
      <c r="L51" s="880" t="e">
        <f>((J47-J51)/J47)*100</f>
        <v>#DIV/0!</v>
      </c>
      <c r="M51" s="881"/>
      <c r="N51" s="875">
        <f>J47-J51</f>
        <v>0</v>
      </c>
      <c r="O51" s="875"/>
      <c r="P51" s="25"/>
      <c r="Q51" s="36"/>
      <c r="R51" s="36"/>
      <c r="S51" s="26"/>
    </row>
    <row r="52" spans="2:19" x14ac:dyDescent="0.25">
      <c r="B52" s="24"/>
      <c r="C52" s="876"/>
      <c r="D52" s="876"/>
      <c r="E52" s="876"/>
      <c r="F52" s="877"/>
      <c r="G52" s="877"/>
      <c r="H52" s="878"/>
      <c r="I52" s="878"/>
      <c r="J52" s="879"/>
      <c r="K52" s="879"/>
      <c r="L52" s="880"/>
      <c r="M52" s="881"/>
      <c r="N52" s="875"/>
      <c r="O52" s="875"/>
      <c r="P52" s="25"/>
      <c r="Q52" s="36"/>
      <c r="R52" s="36"/>
      <c r="S52" s="26"/>
    </row>
    <row r="53" spans="2:19" x14ac:dyDescent="0.25">
      <c r="B53" s="24"/>
      <c r="C53" s="876" t="s">
        <v>435</v>
      </c>
      <c r="D53" s="876"/>
      <c r="E53" s="876"/>
      <c r="F53" s="877">
        <v>8</v>
      </c>
      <c r="G53" s="877"/>
      <c r="H53" s="878"/>
      <c r="I53" s="878"/>
      <c r="J53" s="879">
        <f t="shared" ref="J53" si="8">H53*F53</f>
        <v>0</v>
      </c>
      <c r="K53" s="879"/>
      <c r="L53" s="880" t="e">
        <f>((J47-J53)/J47)*100</f>
        <v>#DIV/0!</v>
      </c>
      <c r="M53" s="881"/>
      <c r="N53" s="875">
        <f>J47-J53</f>
        <v>0</v>
      </c>
      <c r="O53" s="875"/>
      <c r="P53" s="25"/>
      <c r="Q53" s="36"/>
      <c r="R53" s="36"/>
      <c r="S53" s="26"/>
    </row>
    <row r="54" spans="2:19" x14ac:dyDescent="0.25">
      <c r="B54" s="24"/>
      <c r="C54" s="876"/>
      <c r="D54" s="876"/>
      <c r="E54" s="876"/>
      <c r="F54" s="877"/>
      <c r="G54" s="877"/>
      <c r="H54" s="878"/>
      <c r="I54" s="878"/>
      <c r="J54" s="879"/>
      <c r="K54" s="879"/>
      <c r="L54" s="880"/>
      <c r="M54" s="881"/>
      <c r="N54" s="875"/>
      <c r="O54" s="875"/>
      <c r="P54" s="25"/>
      <c r="Q54" s="36"/>
      <c r="R54" s="36"/>
      <c r="S54" s="26"/>
    </row>
    <row r="55" spans="2:19" x14ac:dyDescent="0.25">
      <c r="B55" s="24"/>
      <c r="C55" s="294"/>
      <c r="D55" s="294"/>
      <c r="E55" s="294"/>
      <c r="F55" s="34"/>
      <c r="G55" s="34"/>
      <c r="H55" s="35"/>
      <c r="I55" s="35"/>
      <c r="J55" s="36"/>
      <c r="K55" s="36"/>
      <c r="L55" s="292"/>
      <c r="M55" s="292"/>
      <c r="N55" s="293"/>
      <c r="O55" s="293"/>
      <c r="P55" s="25"/>
      <c r="Q55" s="36"/>
      <c r="R55" s="36"/>
      <c r="S55" s="26"/>
    </row>
    <row r="56" spans="2:19" ht="63" customHeight="1" x14ac:dyDescent="0.25">
      <c r="B56" s="24"/>
      <c r="C56" s="294"/>
      <c r="D56" s="294"/>
      <c r="E56" s="294"/>
      <c r="F56" s="34"/>
      <c r="G56" s="34"/>
      <c r="H56" s="35"/>
      <c r="I56" s="35"/>
      <c r="J56" s="36"/>
      <c r="K56" s="36"/>
      <c r="L56" s="371" t="s">
        <v>90</v>
      </c>
      <c r="M56" s="371"/>
      <c r="N56" s="372" t="s">
        <v>446</v>
      </c>
      <c r="O56" s="372"/>
      <c r="P56" s="25"/>
      <c r="Q56" s="36"/>
      <c r="R56" s="36"/>
      <c r="S56" s="26"/>
    </row>
    <row r="57" spans="2:19" x14ac:dyDescent="0.25">
      <c r="B57" s="24"/>
      <c r="C57" s="294"/>
      <c r="D57" s="294"/>
      <c r="E57" s="294"/>
      <c r="F57" s="34"/>
      <c r="G57" s="34"/>
      <c r="H57" s="35"/>
      <c r="I57" s="35"/>
      <c r="J57" s="36"/>
      <c r="K57" s="36"/>
      <c r="L57" s="292"/>
      <c r="M57" s="292"/>
      <c r="N57" s="293"/>
      <c r="O57" s="293"/>
      <c r="P57" s="25"/>
      <c r="Q57" s="36"/>
      <c r="R57" s="36"/>
      <c r="S57" s="26"/>
    </row>
    <row r="58" spans="2:19" x14ac:dyDescent="0.25">
      <c r="B58" s="24"/>
      <c r="C58" s="294"/>
      <c r="D58" s="294"/>
      <c r="E58" s="294"/>
      <c r="F58" s="34"/>
      <c r="G58" s="34"/>
      <c r="H58" s="35"/>
      <c r="I58" s="35"/>
      <c r="J58" s="36"/>
      <c r="K58" s="36"/>
      <c r="L58" s="292"/>
      <c r="M58" s="292"/>
      <c r="N58" s="293"/>
      <c r="O58" s="293"/>
      <c r="P58" s="25"/>
      <c r="Q58" s="36"/>
      <c r="R58" s="36"/>
      <c r="S58" s="26"/>
    </row>
    <row r="59" spans="2:19" ht="15" customHeight="1" x14ac:dyDescent="0.25">
      <c r="B59" s="24"/>
      <c r="C59" s="874" t="s">
        <v>448</v>
      </c>
      <c r="D59" s="874"/>
      <c r="E59" s="874"/>
      <c r="F59" s="874"/>
      <c r="G59" s="874"/>
      <c r="H59" s="874"/>
      <c r="I59" s="874"/>
      <c r="J59" s="874"/>
      <c r="K59" s="874"/>
      <c r="L59" s="874"/>
      <c r="M59" s="25"/>
      <c r="N59" s="25"/>
      <c r="O59" s="25"/>
      <c r="P59" s="25"/>
      <c r="Q59" s="36"/>
      <c r="R59" s="36"/>
      <c r="S59" s="26"/>
    </row>
    <row r="60" spans="2:19" ht="15" customHeight="1" x14ac:dyDescent="0.25"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36"/>
      <c r="R60" s="36"/>
      <c r="S60" s="26"/>
    </row>
    <row r="61" spans="2:19" ht="15" customHeight="1" x14ac:dyDescent="0.25">
      <c r="B61" s="24"/>
      <c r="C61" s="25"/>
      <c r="D61" s="25"/>
      <c r="E61" s="25"/>
      <c r="F61" s="366" t="s">
        <v>449</v>
      </c>
      <c r="G61" s="366"/>
      <c r="H61" s="366" t="s">
        <v>41</v>
      </c>
      <c r="I61" s="366"/>
      <c r="J61" s="366" t="s">
        <v>42</v>
      </c>
      <c r="K61" s="366"/>
      <c r="L61" s="366" t="s">
        <v>50</v>
      </c>
      <c r="M61" s="399"/>
      <c r="N61" s="391" t="s">
        <v>454</v>
      </c>
      <c r="O61" s="391"/>
      <c r="P61" s="25"/>
      <c r="Q61" s="36"/>
      <c r="R61" s="36"/>
      <c r="S61" s="26"/>
    </row>
    <row r="62" spans="2:19" ht="42" customHeight="1" x14ac:dyDescent="0.25">
      <c r="B62" s="24"/>
      <c r="C62" s="25"/>
      <c r="D62" s="25"/>
      <c r="E62" s="25"/>
      <c r="F62" s="366"/>
      <c r="G62" s="366"/>
      <c r="H62" s="366"/>
      <c r="I62" s="366"/>
      <c r="J62" s="366"/>
      <c r="K62" s="366"/>
      <c r="L62" s="366"/>
      <c r="M62" s="399"/>
      <c r="N62" s="391"/>
      <c r="O62" s="391"/>
      <c r="P62" s="25"/>
      <c r="Q62" s="36"/>
      <c r="R62" s="36"/>
      <c r="S62" s="26"/>
    </row>
    <row r="63" spans="2:19" ht="15" customHeight="1" x14ac:dyDescent="0.25">
      <c r="B63" s="24"/>
      <c r="C63" s="366" t="s">
        <v>432</v>
      </c>
      <c r="D63" s="366"/>
      <c r="E63" s="366"/>
      <c r="F63" s="367">
        <v>8</v>
      </c>
      <c r="G63" s="367"/>
      <c r="H63" s="368"/>
      <c r="I63" s="368"/>
      <c r="J63" s="365">
        <f>H63*F63</f>
        <v>0</v>
      </c>
      <c r="K63" s="365"/>
      <c r="L63" s="388"/>
      <c r="M63" s="392"/>
      <c r="N63" s="382"/>
      <c r="O63" s="382"/>
      <c r="P63" s="25"/>
      <c r="Q63" s="36"/>
      <c r="R63" s="36"/>
      <c r="S63" s="26"/>
    </row>
    <row r="64" spans="2:19" ht="15.75" thickBot="1" x14ac:dyDescent="0.3">
      <c r="B64" s="24"/>
      <c r="C64" s="384"/>
      <c r="D64" s="384"/>
      <c r="E64" s="384"/>
      <c r="F64" s="385"/>
      <c r="G64" s="385"/>
      <c r="H64" s="386"/>
      <c r="I64" s="386"/>
      <c r="J64" s="387"/>
      <c r="K64" s="387"/>
      <c r="L64" s="389"/>
      <c r="M64" s="393"/>
      <c r="N64" s="383"/>
      <c r="O64" s="383"/>
      <c r="P64" s="25"/>
      <c r="Q64" s="36"/>
      <c r="R64" s="36"/>
      <c r="S64" s="26"/>
    </row>
    <row r="65" spans="1:20" ht="15" customHeight="1" thickTop="1" x14ac:dyDescent="0.25">
      <c r="B65" s="24"/>
      <c r="C65" s="377" t="s">
        <v>433</v>
      </c>
      <c r="D65" s="377"/>
      <c r="E65" s="377"/>
      <c r="F65" s="378">
        <v>8</v>
      </c>
      <c r="G65" s="378"/>
      <c r="H65" s="379"/>
      <c r="I65" s="379"/>
      <c r="J65" s="380">
        <f t="shared" ref="J65" si="9">H65*F65</f>
        <v>0</v>
      </c>
      <c r="K65" s="380"/>
      <c r="L65" s="381" t="e">
        <f>((J63-J65)/J63)*100</f>
        <v>#DIV/0!</v>
      </c>
      <c r="M65" s="394"/>
      <c r="N65" s="376">
        <f>J63-J65</f>
        <v>0</v>
      </c>
      <c r="O65" s="376"/>
      <c r="P65" s="25"/>
      <c r="Q65" s="36"/>
      <c r="R65" s="36"/>
      <c r="S65" s="26"/>
    </row>
    <row r="66" spans="1:20" x14ac:dyDescent="0.25">
      <c r="B66" s="24"/>
      <c r="C66" s="366"/>
      <c r="D66" s="366"/>
      <c r="E66" s="366"/>
      <c r="F66" s="367"/>
      <c r="G66" s="367"/>
      <c r="H66" s="368"/>
      <c r="I66" s="368"/>
      <c r="J66" s="365"/>
      <c r="K66" s="365"/>
      <c r="L66" s="369"/>
      <c r="M66" s="370"/>
      <c r="N66" s="375"/>
      <c r="O66" s="375"/>
      <c r="P66" s="25"/>
      <c r="Q66" s="36"/>
      <c r="R66" s="36"/>
      <c r="S66" s="26"/>
    </row>
    <row r="67" spans="1:20" ht="15" customHeight="1" x14ac:dyDescent="0.25">
      <c r="B67" s="24"/>
      <c r="C67" s="876" t="s">
        <v>434</v>
      </c>
      <c r="D67" s="876"/>
      <c r="E67" s="876"/>
      <c r="F67" s="877">
        <v>8</v>
      </c>
      <c r="G67" s="877"/>
      <c r="H67" s="878"/>
      <c r="I67" s="878"/>
      <c r="J67" s="879">
        <f t="shared" ref="J67" si="10">H67*F67</f>
        <v>0</v>
      </c>
      <c r="K67" s="879"/>
      <c r="L67" s="880" t="e">
        <f>((J63-J67)/J63)*100</f>
        <v>#DIV/0!</v>
      </c>
      <c r="M67" s="881"/>
      <c r="N67" s="875">
        <f>J63-J67</f>
        <v>0</v>
      </c>
      <c r="O67" s="875"/>
      <c r="P67" s="25"/>
      <c r="Q67" s="36"/>
      <c r="R67" s="36"/>
      <c r="S67" s="26"/>
    </row>
    <row r="68" spans="1:20" ht="15" customHeight="1" x14ac:dyDescent="0.25">
      <c r="B68" s="24"/>
      <c r="C68" s="876"/>
      <c r="D68" s="876"/>
      <c r="E68" s="876"/>
      <c r="F68" s="877"/>
      <c r="G68" s="877"/>
      <c r="H68" s="878"/>
      <c r="I68" s="878"/>
      <c r="J68" s="879"/>
      <c r="K68" s="879"/>
      <c r="L68" s="880"/>
      <c r="M68" s="881"/>
      <c r="N68" s="875"/>
      <c r="O68" s="875"/>
      <c r="P68" s="25"/>
      <c r="Q68" s="36"/>
      <c r="R68" s="36"/>
      <c r="S68" s="26"/>
    </row>
    <row r="69" spans="1:20" ht="15" customHeight="1" x14ac:dyDescent="0.25">
      <c r="B69" s="24"/>
      <c r="C69" s="876" t="s">
        <v>435</v>
      </c>
      <c r="D69" s="876"/>
      <c r="E69" s="876"/>
      <c r="F69" s="877">
        <v>8</v>
      </c>
      <c r="G69" s="877"/>
      <c r="H69" s="878"/>
      <c r="I69" s="878"/>
      <c r="J69" s="879">
        <f t="shared" ref="J69" si="11">H69*F69</f>
        <v>0</v>
      </c>
      <c r="K69" s="879"/>
      <c r="L69" s="880" t="e">
        <f>((J63-J69)/J63)*100</f>
        <v>#DIV/0!</v>
      </c>
      <c r="M69" s="881"/>
      <c r="N69" s="875">
        <f>J63-J69</f>
        <v>0</v>
      </c>
      <c r="O69" s="875"/>
      <c r="P69" s="25"/>
      <c r="Q69" s="36"/>
      <c r="R69" s="36"/>
      <c r="S69" s="26"/>
    </row>
    <row r="70" spans="1:20" x14ac:dyDescent="0.25">
      <c r="B70" s="24"/>
      <c r="C70" s="876"/>
      <c r="D70" s="876"/>
      <c r="E70" s="876"/>
      <c r="F70" s="877"/>
      <c r="G70" s="877"/>
      <c r="H70" s="878"/>
      <c r="I70" s="878"/>
      <c r="J70" s="879"/>
      <c r="K70" s="879"/>
      <c r="L70" s="880"/>
      <c r="M70" s="881"/>
      <c r="N70" s="875"/>
      <c r="O70" s="875"/>
      <c r="P70" s="25"/>
      <c r="Q70" s="36"/>
      <c r="R70" s="36"/>
      <c r="S70" s="26"/>
    </row>
    <row r="71" spans="1:20" ht="15.75" customHeight="1" x14ac:dyDescent="0.25">
      <c r="B71" s="24"/>
      <c r="C71" s="294"/>
      <c r="D71" s="294"/>
      <c r="E71" s="294"/>
      <c r="F71" s="34"/>
      <c r="G71" s="34"/>
      <c r="H71" s="35"/>
      <c r="I71" s="35"/>
      <c r="J71" s="36"/>
      <c r="K71" s="36"/>
      <c r="L71" s="292"/>
      <c r="M71" s="292"/>
      <c r="N71" s="293"/>
      <c r="O71" s="293"/>
      <c r="P71" s="25"/>
      <c r="Q71" s="36"/>
      <c r="R71" s="36"/>
      <c r="S71" s="26"/>
    </row>
    <row r="72" spans="1:20" ht="63" customHeight="1" x14ac:dyDescent="0.25">
      <c r="B72" s="24"/>
      <c r="C72" s="294"/>
      <c r="D72" s="294"/>
      <c r="E72" s="294"/>
      <c r="F72" s="34"/>
      <c r="G72" s="34"/>
      <c r="H72" s="35"/>
      <c r="I72" s="35"/>
      <c r="J72" s="36"/>
      <c r="K72" s="36"/>
      <c r="L72" s="371" t="s">
        <v>90</v>
      </c>
      <c r="M72" s="371"/>
      <c r="N72" s="372" t="s">
        <v>453</v>
      </c>
      <c r="O72" s="372"/>
      <c r="P72" s="25"/>
      <c r="Q72" s="36"/>
      <c r="R72" s="36"/>
      <c r="S72" s="26"/>
    </row>
    <row r="73" spans="1:20" ht="15" customHeight="1" x14ac:dyDescent="0.25">
      <c r="B73" s="24"/>
      <c r="C73" s="294"/>
      <c r="D73" s="294"/>
      <c r="E73" s="294"/>
      <c r="F73" s="34"/>
      <c r="G73" s="34"/>
      <c r="H73" s="35"/>
      <c r="I73" s="35"/>
      <c r="J73" s="36"/>
      <c r="K73" s="36"/>
      <c r="L73" s="292"/>
      <c r="M73" s="292"/>
      <c r="N73" s="293"/>
      <c r="O73" s="293"/>
      <c r="P73" s="25"/>
      <c r="Q73" s="36"/>
      <c r="R73" s="36"/>
      <c r="S73" s="26"/>
    </row>
    <row r="74" spans="1:20" ht="15.75" thickBot="1" x14ac:dyDescent="0.3"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9"/>
    </row>
    <row r="76" spans="1:20" ht="15" customHeight="1" x14ac:dyDescent="0.25"/>
    <row r="77" spans="1:20" ht="15.75" thickBot="1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5.75" customHeight="1" x14ac:dyDescent="0.25">
      <c r="A78" s="25"/>
      <c r="B78" s="373" t="s">
        <v>450</v>
      </c>
      <c r="C78" s="374"/>
      <c r="D78" s="374"/>
      <c r="E78" s="374"/>
      <c r="F78" s="374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3"/>
      <c r="T78" s="25"/>
    </row>
    <row r="79" spans="1:20" ht="15.75" x14ac:dyDescent="0.25">
      <c r="A79" s="25"/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49"/>
      <c r="R79" s="49"/>
      <c r="S79" s="26"/>
      <c r="T79" s="25"/>
    </row>
    <row r="80" spans="1:20" ht="15" customHeight="1" x14ac:dyDescent="0.25">
      <c r="A80" s="25"/>
      <c r="B80" s="24"/>
      <c r="C80" s="874"/>
      <c r="D80" s="874"/>
      <c r="E80" s="874"/>
      <c r="F80" s="874"/>
      <c r="G80" s="874"/>
      <c r="H80" s="25"/>
      <c r="I80" s="25"/>
      <c r="J80" s="25"/>
      <c r="K80" s="25"/>
      <c r="L80" s="25"/>
      <c r="M80" s="25"/>
      <c r="N80" s="25"/>
      <c r="O80" s="25"/>
      <c r="P80" s="25"/>
      <c r="Q80" s="882" t="s">
        <v>43</v>
      </c>
      <c r="R80" s="882" t="s">
        <v>45</v>
      </c>
      <c r="S80" s="26"/>
      <c r="T80" s="25"/>
    </row>
    <row r="81" spans="1:20" ht="15" customHeight="1" x14ac:dyDescent="0.25">
      <c r="A81" s="25"/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882"/>
      <c r="R81" s="882"/>
      <c r="S81" s="26"/>
      <c r="T81" s="25"/>
    </row>
    <row r="82" spans="1:20" ht="15" customHeight="1" x14ac:dyDescent="0.25">
      <c r="A82" s="25"/>
      <c r="B82" s="24"/>
      <c r="C82" s="25"/>
      <c r="D82" s="25"/>
      <c r="E82" s="25"/>
      <c r="F82" s="366" t="s">
        <v>442</v>
      </c>
      <c r="G82" s="366"/>
      <c r="H82" s="366" t="s">
        <v>41</v>
      </c>
      <c r="I82" s="366"/>
      <c r="J82" s="366" t="s">
        <v>42</v>
      </c>
      <c r="K82" s="366"/>
      <c r="L82" s="366" t="s">
        <v>50</v>
      </c>
      <c r="M82" s="399"/>
      <c r="N82" s="391" t="s">
        <v>457</v>
      </c>
      <c r="O82" s="391"/>
      <c r="P82" s="25"/>
      <c r="Q82" s="390" t="s">
        <v>44</v>
      </c>
      <c r="R82" s="390" t="s">
        <v>46</v>
      </c>
      <c r="S82" s="26"/>
      <c r="T82" s="25"/>
    </row>
    <row r="83" spans="1:20" ht="39.75" customHeight="1" x14ac:dyDescent="0.25">
      <c r="A83" s="25"/>
      <c r="B83" s="24"/>
      <c r="C83" s="25"/>
      <c r="D83" s="25"/>
      <c r="E83" s="25"/>
      <c r="F83" s="366"/>
      <c r="G83" s="366"/>
      <c r="H83" s="366"/>
      <c r="I83" s="366"/>
      <c r="J83" s="366"/>
      <c r="K83" s="366"/>
      <c r="L83" s="366"/>
      <c r="M83" s="399"/>
      <c r="N83" s="391"/>
      <c r="O83" s="391"/>
      <c r="P83" s="25"/>
      <c r="Q83" s="390"/>
      <c r="R83" s="390"/>
      <c r="S83" s="26"/>
      <c r="T83" s="25"/>
    </row>
    <row r="84" spans="1:20" ht="15" customHeight="1" x14ac:dyDescent="0.25">
      <c r="A84" s="25"/>
      <c r="B84" s="24"/>
      <c r="C84" s="366" t="s">
        <v>432</v>
      </c>
      <c r="D84" s="366"/>
      <c r="E84" s="366"/>
      <c r="F84" s="367">
        <v>16</v>
      </c>
      <c r="G84" s="367"/>
      <c r="H84" s="368">
        <v>100</v>
      </c>
      <c r="I84" s="368"/>
      <c r="J84" s="365">
        <f>H84*F84</f>
        <v>1600</v>
      </c>
      <c r="K84" s="365"/>
      <c r="L84" s="388"/>
      <c r="M84" s="392"/>
      <c r="N84" s="382"/>
      <c r="O84" s="382"/>
      <c r="P84" s="25"/>
      <c r="Q84" s="365" t="s">
        <v>47</v>
      </c>
      <c r="R84" s="365" t="s">
        <v>436</v>
      </c>
      <c r="S84" s="26"/>
      <c r="T84" s="25"/>
    </row>
    <row r="85" spans="1:20" ht="15.75" thickBot="1" x14ac:dyDescent="0.3">
      <c r="A85" s="25"/>
      <c r="B85" s="24"/>
      <c r="C85" s="384"/>
      <c r="D85" s="384"/>
      <c r="E85" s="384"/>
      <c r="F85" s="385"/>
      <c r="G85" s="385"/>
      <c r="H85" s="386"/>
      <c r="I85" s="386"/>
      <c r="J85" s="387"/>
      <c r="K85" s="387"/>
      <c r="L85" s="389"/>
      <c r="M85" s="393"/>
      <c r="N85" s="383"/>
      <c r="O85" s="383"/>
      <c r="P85" s="25"/>
      <c r="Q85" s="365"/>
      <c r="R85" s="365"/>
      <c r="S85" s="26"/>
      <c r="T85" s="25"/>
    </row>
    <row r="86" spans="1:20" ht="15" customHeight="1" thickTop="1" x14ac:dyDescent="0.25">
      <c r="A86" s="25"/>
      <c r="B86" s="24"/>
      <c r="C86" s="377" t="s">
        <v>433</v>
      </c>
      <c r="D86" s="377"/>
      <c r="E86" s="377"/>
      <c r="F86" s="378">
        <v>16</v>
      </c>
      <c r="G86" s="378"/>
      <c r="H86" s="379"/>
      <c r="I86" s="379"/>
      <c r="J86" s="380">
        <f t="shared" ref="J86" si="12">H86*F86</f>
        <v>0</v>
      </c>
      <c r="K86" s="380"/>
      <c r="L86" s="381">
        <f>((J84-J86)/J84)*100</f>
        <v>100</v>
      </c>
      <c r="M86" s="394"/>
      <c r="N86" s="376">
        <f>J84-J86</f>
        <v>1600</v>
      </c>
      <c r="O86" s="376"/>
      <c r="P86" s="25"/>
      <c r="Q86" s="365" t="s">
        <v>47</v>
      </c>
      <c r="R86" s="365" t="s">
        <v>437</v>
      </c>
      <c r="S86" s="26"/>
      <c r="T86" s="25"/>
    </row>
    <row r="87" spans="1:20" x14ac:dyDescent="0.25">
      <c r="A87" s="25"/>
      <c r="B87" s="24"/>
      <c r="C87" s="366"/>
      <c r="D87" s="366"/>
      <c r="E87" s="366"/>
      <c r="F87" s="367"/>
      <c r="G87" s="367"/>
      <c r="H87" s="368"/>
      <c r="I87" s="368"/>
      <c r="J87" s="365"/>
      <c r="K87" s="365"/>
      <c r="L87" s="369"/>
      <c r="M87" s="370"/>
      <c r="N87" s="375"/>
      <c r="O87" s="375"/>
      <c r="P87" s="25"/>
      <c r="Q87" s="365"/>
      <c r="R87" s="365"/>
      <c r="S87" s="26"/>
      <c r="T87" s="25"/>
    </row>
    <row r="88" spans="1:20" ht="15" customHeight="1" x14ac:dyDescent="0.25">
      <c r="A88" s="25"/>
      <c r="B88" s="24"/>
      <c r="C88" s="876" t="s">
        <v>434</v>
      </c>
      <c r="D88" s="876"/>
      <c r="E88" s="876"/>
      <c r="F88" s="877">
        <v>16</v>
      </c>
      <c r="G88" s="877"/>
      <c r="H88" s="878"/>
      <c r="I88" s="878"/>
      <c r="J88" s="879">
        <f t="shared" ref="J88" si="13">H88*F88</f>
        <v>0</v>
      </c>
      <c r="K88" s="879"/>
      <c r="L88" s="880">
        <f>((J84-J88)/J84)*100</f>
        <v>100</v>
      </c>
      <c r="M88" s="881"/>
      <c r="N88" s="875">
        <f>J84-J88</f>
        <v>1600</v>
      </c>
      <c r="O88" s="875"/>
      <c r="P88" s="25"/>
      <c r="Q88" s="365" t="s">
        <v>47</v>
      </c>
      <c r="R88" s="879" t="s">
        <v>47</v>
      </c>
      <c r="S88" s="26"/>
      <c r="T88" s="25"/>
    </row>
    <row r="89" spans="1:20" x14ac:dyDescent="0.25">
      <c r="A89" s="25"/>
      <c r="B89" s="24"/>
      <c r="C89" s="876"/>
      <c r="D89" s="876"/>
      <c r="E89" s="876"/>
      <c r="F89" s="877"/>
      <c r="G89" s="877"/>
      <c r="H89" s="878"/>
      <c r="I89" s="878"/>
      <c r="J89" s="879"/>
      <c r="K89" s="879"/>
      <c r="L89" s="880"/>
      <c r="M89" s="881"/>
      <c r="N89" s="875"/>
      <c r="O89" s="875"/>
      <c r="P89" s="25"/>
      <c r="Q89" s="365"/>
      <c r="R89" s="879"/>
      <c r="S89" s="26"/>
      <c r="T89" s="25"/>
    </row>
    <row r="90" spans="1:20" ht="15" customHeight="1" x14ac:dyDescent="0.25">
      <c r="A90" s="25"/>
      <c r="B90" s="24"/>
      <c r="C90" s="876" t="s">
        <v>435</v>
      </c>
      <c r="D90" s="876"/>
      <c r="E90" s="876"/>
      <c r="F90" s="877">
        <v>16</v>
      </c>
      <c r="G90" s="877"/>
      <c r="H90" s="878"/>
      <c r="I90" s="878"/>
      <c r="J90" s="879">
        <f t="shared" ref="J90" si="14">H90*F90</f>
        <v>0</v>
      </c>
      <c r="K90" s="879"/>
      <c r="L90" s="880">
        <f>((J84-J90)/J84)*100</f>
        <v>100</v>
      </c>
      <c r="M90" s="881"/>
      <c r="N90" s="875">
        <f>J84-J90</f>
        <v>1600</v>
      </c>
      <c r="O90" s="875"/>
      <c r="P90" s="25"/>
      <c r="Q90" s="365" t="s">
        <v>47</v>
      </c>
      <c r="R90" s="879" t="s">
        <v>47</v>
      </c>
      <c r="S90" s="26"/>
      <c r="T90" s="25"/>
    </row>
    <row r="91" spans="1:20" ht="15" customHeight="1" x14ac:dyDescent="0.25">
      <c r="A91" s="25"/>
      <c r="B91" s="24"/>
      <c r="C91" s="876"/>
      <c r="D91" s="876"/>
      <c r="E91" s="876"/>
      <c r="F91" s="877"/>
      <c r="G91" s="877"/>
      <c r="H91" s="878"/>
      <c r="I91" s="878"/>
      <c r="J91" s="879"/>
      <c r="K91" s="879"/>
      <c r="L91" s="880"/>
      <c r="M91" s="881"/>
      <c r="N91" s="875"/>
      <c r="O91" s="875"/>
      <c r="P91" s="25"/>
      <c r="Q91" s="365"/>
      <c r="R91" s="879"/>
      <c r="S91" s="26"/>
      <c r="T91" s="25"/>
    </row>
    <row r="92" spans="1:20" x14ac:dyDescent="0.25">
      <c r="A92" s="25"/>
      <c r="B92" s="24"/>
      <c r="C92" s="294"/>
      <c r="D92" s="294"/>
      <c r="E92" s="294"/>
      <c r="F92" s="34"/>
      <c r="G92" s="34"/>
      <c r="H92" s="35"/>
      <c r="I92" s="35"/>
      <c r="J92" s="36"/>
      <c r="K92" s="36"/>
      <c r="L92" s="292"/>
      <c r="M92" s="292"/>
      <c r="N92" s="293"/>
      <c r="O92" s="293"/>
      <c r="P92" s="25"/>
      <c r="Q92" s="36"/>
      <c r="R92" s="36"/>
      <c r="S92" s="26"/>
      <c r="T92" s="25"/>
    </row>
    <row r="93" spans="1:20" ht="63" customHeight="1" x14ac:dyDescent="0.25">
      <c r="A93" s="25"/>
      <c r="B93" s="24"/>
      <c r="C93" s="294"/>
      <c r="D93" s="294"/>
      <c r="E93" s="294"/>
      <c r="F93" s="34"/>
      <c r="G93" s="34"/>
      <c r="H93" s="35"/>
      <c r="I93" s="35"/>
      <c r="J93" s="36"/>
      <c r="K93" s="36"/>
      <c r="L93" s="371" t="s">
        <v>90</v>
      </c>
      <c r="M93" s="371"/>
      <c r="N93" s="372" t="s">
        <v>443</v>
      </c>
      <c r="O93" s="372"/>
      <c r="P93" s="25"/>
      <c r="Q93" s="36"/>
      <c r="R93" s="36"/>
      <c r="S93" s="26"/>
      <c r="T93" s="25"/>
    </row>
    <row r="94" spans="1:20" x14ac:dyDescent="0.25">
      <c r="A94" s="25"/>
      <c r="B94" s="2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/>
      <c r="T94" s="25"/>
    </row>
    <row r="95" spans="1:20" ht="15.75" customHeight="1" thickBot="1" x14ac:dyDescent="0.3"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9"/>
    </row>
    <row r="98" spans="2:19" ht="15.75" thickBot="1" x14ac:dyDescent="0.3"/>
    <row r="99" spans="2:19" ht="15.75" x14ac:dyDescent="0.25">
      <c r="B99" s="373" t="s">
        <v>451</v>
      </c>
      <c r="C99" s="374"/>
      <c r="D99" s="374"/>
      <c r="E99" s="374"/>
      <c r="F99" s="374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3"/>
    </row>
    <row r="100" spans="2:19" ht="15.75" x14ac:dyDescent="0.25"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49"/>
      <c r="R100" s="49"/>
      <c r="S100" s="26"/>
    </row>
    <row r="101" spans="2:19" x14ac:dyDescent="0.25">
      <c r="B101" s="24"/>
      <c r="C101" s="874"/>
      <c r="D101" s="874"/>
      <c r="E101" s="874"/>
      <c r="F101" s="874"/>
      <c r="G101" s="874"/>
      <c r="H101" s="25"/>
      <c r="I101" s="25"/>
      <c r="J101" s="25"/>
      <c r="K101" s="25"/>
      <c r="L101" s="25"/>
      <c r="M101" s="25"/>
      <c r="N101" s="25"/>
      <c r="O101" s="25"/>
      <c r="P101" s="25"/>
      <c r="Q101" s="882" t="s">
        <v>43</v>
      </c>
      <c r="R101" s="882" t="s">
        <v>45</v>
      </c>
      <c r="S101" s="26"/>
    </row>
    <row r="102" spans="2:19" x14ac:dyDescent="0.25"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882"/>
      <c r="R102" s="882"/>
      <c r="S102" s="26"/>
    </row>
    <row r="103" spans="2:19" x14ac:dyDescent="0.25">
      <c r="B103" s="24"/>
      <c r="C103" s="25"/>
      <c r="D103" s="25"/>
      <c r="E103" s="25"/>
      <c r="F103" s="366" t="s">
        <v>452</v>
      </c>
      <c r="G103" s="366"/>
      <c r="H103" s="366" t="s">
        <v>41</v>
      </c>
      <c r="I103" s="366"/>
      <c r="J103" s="366" t="s">
        <v>42</v>
      </c>
      <c r="K103" s="366"/>
      <c r="L103" s="366" t="s">
        <v>50</v>
      </c>
      <c r="M103" s="399"/>
      <c r="N103" s="391" t="s">
        <v>458</v>
      </c>
      <c r="O103" s="391"/>
      <c r="P103" s="25"/>
      <c r="Q103" s="390" t="s">
        <v>44</v>
      </c>
      <c r="R103" s="390" t="s">
        <v>46</v>
      </c>
      <c r="S103" s="26"/>
    </row>
    <row r="104" spans="2:19" ht="40.5" customHeight="1" x14ac:dyDescent="0.25">
      <c r="B104" s="24"/>
      <c r="C104" s="25"/>
      <c r="D104" s="25"/>
      <c r="E104" s="25"/>
      <c r="F104" s="366"/>
      <c r="G104" s="366"/>
      <c r="H104" s="366"/>
      <c r="I104" s="366"/>
      <c r="J104" s="366"/>
      <c r="K104" s="366"/>
      <c r="L104" s="366"/>
      <c r="M104" s="399"/>
      <c r="N104" s="391"/>
      <c r="O104" s="391"/>
      <c r="P104" s="25"/>
      <c r="Q104" s="390"/>
      <c r="R104" s="390"/>
      <c r="S104" s="26"/>
    </row>
    <row r="105" spans="2:19" x14ac:dyDescent="0.25">
      <c r="B105" s="24"/>
      <c r="C105" s="366" t="s">
        <v>432</v>
      </c>
      <c r="D105" s="366"/>
      <c r="E105" s="366"/>
      <c r="F105" s="367">
        <v>4</v>
      </c>
      <c r="G105" s="367"/>
      <c r="H105" s="368"/>
      <c r="I105" s="368"/>
      <c r="J105" s="365">
        <f>H105*F105</f>
        <v>0</v>
      </c>
      <c r="K105" s="365"/>
      <c r="L105" s="388"/>
      <c r="M105" s="392"/>
      <c r="N105" s="382"/>
      <c r="O105" s="382"/>
      <c r="P105" s="25"/>
      <c r="Q105" s="365" t="s">
        <v>47</v>
      </c>
      <c r="R105" s="365" t="s">
        <v>436</v>
      </c>
      <c r="S105" s="26"/>
    </row>
    <row r="106" spans="2:19" ht="15.75" thickBot="1" x14ac:dyDescent="0.3">
      <c r="B106" s="24"/>
      <c r="C106" s="384"/>
      <c r="D106" s="384"/>
      <c r="E106" s="384"/>
      <c r="F106" s="385"/>
      <c r="G106" s="385"/>
      <c r="H106" s="386"/>
      <c r="I106" s="386"/>
      <c r="J106" s="387"/>
      <c r="K106" s="387"/>
      <c r="L106" s="389"/>
      <c r="M106" s="393"/>
      <c r="N106" s="383"/>
      <c r="O106" s="383"/>
      <c r="P106" s="25"/>
      <c r="Q106" s="365"/>
      <c r="R106" s="365"/>
      <c r="S106" s="26"/>
    </row>
    <row r="107" spans="2:19" ht="15.75" thickTop="1" x14ac:dyDescent="0.25">
      <c r="B107" s="24"/>
      <c r="C107" s="377" t="s">
        <v>433</v>
      </c>
      <c r="D107" s="377"/>
      <c r="E107" s="377"/>
      <c r="F107" s="378">
        <v>4</v>
      </c>
      <c r="G107" s="378"/>
      <c r="H107" s="379"/>
      <c r="I107" s="379"/>
      <c r="J107" s="380">
        <f t="shared" ref="J107" si="15">H107*F107</f>
        <v>0</v>
      </c>
      <c r="K107" s="380"/>
      <c r="L107" s="381" t="e">
        <f>((J105-J107)/J105)*100</f>
        <v>#DIV/0!</v>
      </c>
      <c r="M107" s="394"/>
      <c r="N107" s="376">
        <f>J105-J107</f>
        <v>0</v>
      </c>
      <c r="O107" s="376"/>
      <c r="P107" s="25"/>
      <c r="Q107" s="365" t="s">
        <v>47</v>
      </c>
      <c r="R107" s="365" t="s">
        <v>437</v>
      </c>
      <c r="S107" s="26"/>
    </row>
    <row r="108" spans="2:19" x14ac:dyDescent="0.25">
      <c r="B108" s="24"/>
      <c r="C108" s="366"/>
      <c r="D108" s="366"/>
      <c r="E108" s="366"/>
      <c r="F108" s="367"/>
      <c r="G108" s="367"/>
      <c r="H108" s="368"/>
      <c r="I108" s="368"/>
      <c r="J108" s="365"/>
      <c r="K108" s="365"/>
      <c r="L108" s="369"/>
      <c r="M108" s="370"/>
      <c r="N108" s="375"/>
      <c r="O108" s="375"/>
      <c r="P108" s="25"/>
      <c r="Q108" s="365"/>
      <c r="R108" s="365"/>
      <c r="S108" s="26"/>
    </row>
    <row r="109" spans="2:19" x14ac:dyDescent="0.25">
      <c r="B109" s="24"/>
      <c r="C109" s="876" t="s">
        <v>434</v>
      </c>
      <c r="D109" s="876"/>
      <c r="E109" s="876"/>
      <c r="F109" s="877">
        <v>4</v>
      </c>
      <c r="G109" s="877"/>
      <c r="H109" s="878"/>
      <c r="I109" s="878"/>
      <c r="J109" s="879">
        <f t="shared" ref="J109" si="16">H109*F109</f>
        <v>0</v>
      </c>
      <c r="K109" s="879"/>
      <c r="L109" s="880" t="e">
        <f>((J105-J109)/J105)*100</f>
        <v>#DIV/0!</v>
      </c>
      <c r="M109" s="881"/>
      <c r="N109" s="875">
        <f>J105-J109</f>
        <v>0</v>
      </c>
      <c r="O109" s="875"/>
      <c r="P109" s="25"/>
      <c r="Q109" s="365" t="s">
        <v>47</v>
      </c>
      <c r="R109" s="879" t="s">
        <v>47</v>
      </c>
      <c r="S109" s="26"/>
    </row>
    <row r="110" spans="2:19" x14ac:dyDescent="0.25">
      <c r="B110" s="24"/>
      <c r="C110" s="876"/>
      <c r="D110" s="876"/>
      <c r="E110" s="876"/>
      <c r="F110" s="877"/>
      <c r="G110" s="877"/>
      <c r="H110" s="878"/>
      <c r="I110" s="878"/>
      <c r="J110" s="879"/>
      <c r="K110" s="879"/>
      <c r="L110" s="880"/>
      <c r="M110" s="881"/>
      <c r="N110" s="875"/>
      <c r="O110" s="875"/>
      <c r="P110" s="25"/>
      <c r="Q110" s="365"/>
      <c r="R110" s="879"/>
      <c r="S110" s="26"/>
    </row>
    <row r="111" spans="2:19" x14ac:dyDescent="0.25">
      <c r="B111" s="24"/>
      <c r="C111" s="876" t="s">
        <v>435</v>
      </c>
      <c r="D111" s="876"/>
      <c r="E111" s="876"/>
      <c r="F111" s="877">
        <v>4</v>
      </c>
      <c r="G111" s="877"/>
      <c r="H111" s="878"/>
      <c r="I111" s="878"/>
      <c r="J111" s="879">
        <f t="shared" ref="J111" si="17">H111*F111</f>
        <v>0</v>
      </c>
      <c r="K111" s="879"/>
      <c r="L111" s="880" t="e">
        <f>((J105-J111)/J105)*100</f>
        <v>#DIV/0!</v>
      </c>
      <c r="M111" s="881"/>
      <c r="N111" s="875">
        <f>J105-J111</f>
        <v>0</v>
      </c>
      <c r="O111" s="875"/>
      <c r="P111" s="25"/>
      <c r="Q111" s="365" t="s">
        <v>47</v>
      </c>
      <c r="R111" s="879" t="s">
        <v>47</v>
      </c>
      <c r="S111" s="26"/>
    </row>
    <row r="112" spans="2:19" x14ac:dyDescent="0.25">
      <c r="B112" s="24"/>
      <c r="C112" s="876"/>
      <c r="D112" s="876"/>
      <c r="E112" s="876"/>
      <c r="F112" s="877"/>
      <c r="G112" s="877"/>
      <c r="H112" s="878"/>
      <c r="I112" s="878"/>
      <c r="J112" s="879"/>
      <c r="K112" s="879"/>
      <c r="L112" s="880"/>
      <c r="M112" s="881"/>
      <c r="N112" s="875"/>
      <c r="O112" s="875"/>
      <c r="P112" s="25"/>
      <c r="Q112" s="365"/>
      <c r="R112" s="879"/>
      <c r="S112" s="26"/>
    </row>
    <row r="113" spans="2:19" x14ac:dyDescent="0.25">
      <c r="B113" s="24"/>
      <c r="C113" s="294"/>
      <c r="D113" s="294"/>
      <c r="E113" s="294"/>
      <c r="F113" s="34"/>
      <c r="G113" s="34"/>
      <c r="H113" s="35"/>
      <c r="I113" s="35"/>
      <c r="J113" s="36"/>
      <c r="K113" s="36"/>
      <c r="L113" s="292"/>
      <c r="M113" s="292"/>
      <c r="N113" s="293"/>
      <c r="O113" s="293"/>
      <c r="P113" s="25"/>
      <c r="Q113" s="36"/>
      <c r="R113" s="36"/>
      <c r="S113" s="26"/>
    </row>
    <row r="114" spans="2:19" ht="63" customHeight="1" x14ac:dyDescent="0.25">
      <c r="B114" s="24"/>
      <c r="C114" s="294"/>
      <c r="D114" s="294"/>
      <c r="E114" s="294"/>
      <c r="F114" s="34"/>
      <c r="G114" s="34"/>
      <c r="H114" s="35"/>
      <c r="I114" s="35"/>
      <c r="J114" s="36"/>
      <c r="K114" s="36"/>
      <c r="L114" s="371" t="s">
        <v>90</v>
      </c>
      <c r="M114" s="371"/>
      <c r="N114" s="372" t="s">
        <v>459</v>
      </c>
      <c r="O114" s="372"/>
      <c r="P114" s="25"/>
      <c r="Q114" s="36"/>
      <c r="R114" s="36"/>
      <c r="S114" s="26"/>
    </row>
    <row r="115" spans="2:19" x14ac:dyDescent="0.25"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6"/>
    </row>
    <row r="116" spans="2:19" ht="15.75" thickBot="1" x14ac:dyDescent="0.3"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9"/>
    </row>
    <row r="119" spans="2:19" ht="15.75" thickBot="1" x14ac:dyDescent="0.3"/>
    <row r="120" spans="2:19" ht="15.75" x14ac:dyDescent="0.25">
      <c r="B120" s="373" t="s">
        <v>460</v>
      </c>
      <c r="C120" s="374"/>
      <c r="D120" s="374"/>
      <c r="E120" s="374"/>
      <c r="F120" s="374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3"/>
    </row>
    <row r="121" spans="2:19" ht="15.75" x14ac:dyDescent="0.25"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49"/>
      <c r="R121" s="49"/>
      <c r="S121" s="26"/>
    </row>
    <row r="122" spans="2:19" x14ac:dyDescent="0.25">
      <c r="B122" s="24"/>
      <c r="C122" s="874"/>
      <c r="D122" s="874"/>
      <c r="E122" s="874"/>
      <c r="F122" s="874"/>
      <c r="G122" s="874"/>
      <c r="H122" s="25"/>
      <c r="I122" s="25"/>
      <c r="J122" s="25"/>
      <c r="K122" s="25"/>
      <c r="L122" s="25"/>
      <c r="M122" s="25"/>
      <c r="N122" s="25"/>
      <c r="O122" s="25"/>
      <c r="P122" s="25"/>
      <c r="Q122" s="882" t="s">
        <v>43</v>
      </c>
      <c r="R122" s="882" t="s">
        <v>45</v>
      </c>
      <c r="S122" s="26"/>
    </row>
    <row r="123" spans="2:19" x14ac:dyDescent="0.25"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882"/>
      <c r="R123" s="882"/>
      <c r="S123" s="26"/>
    </row>
    <row r="124" spans="2:19" x14ac:dyDescent="0.25">
      <c r="B124" s="24"/>
      <c r="C124" s="25"/>
      <c r="D124" s="25"/>
      <c r="E124" s="25"/>
      <c r="F124" s="366" t="s">
        <v>461</v>
      </c>
      <c r="G124" s="366"/>
      <c r="H124" s="366" t="s">
        <v>41</v>
      </c>
      <c r="I124" s="366"/>
      <c r="J124" s="366" t="s">
        <v>42</v>
      </c>
      <c r="K124" s="366"/>
      <c r="L124" s="366" t="s">
        <v>50</v>
      </c>
      <c r="M124" s="399"/>
      <c r="N124" s="391" t="s">
        <v>462</v>
      </c>
      <c r="O124" s="391"/>
      <c r="P124" s="25"/>
      <c r="Q124" s="390" t="s">
        <v>44</v>
      </c>
      <c r="R124" s="390" t="s">
        <v>46</v>
      </c>
      <c r="S124" s="26"/>
    </row>
    <row r="125" spans="2:19" ht="42" customHeight="1" x14ac:dyDescent="0.25">
      <c r="B125" s="24"/>
      <c r="C125" s="25"/>
      <c r="D125" s="25"/>
      <c r="E125" s="25"/>
      <c r="F125" s="366"/>
      <c r="G125" s="366"/>
      <c r="H125" s="366"/>
      <c r="I125" s="366"/>
      <c r="J125" s="366"/>
      <c r="K125" s="366"/>
      <c r="L125" s="366"/>
      <c r="M125" s="399"/>
      <c r="N125" s="391"/>
      <c r="O125" s="391"/>
      <c r="P125" s="25"/>
      <c r="Q125" s="390"/>
      <c r="R125" s="390"/>
      <c r="S125" s="26"/>
    </row>
    <row r="126" spans="2:19" x14ac:dyDescent="0.25">
      <c r="B126" s="24"/>
      <c r="C126" s="366" t="s">
        <v>432</v>
      </c>
      <c r="D126" s="366"/>
      <c r="E126" s="366"/>
      <c r="F126" s="367">
        <v>12</v>
      </c>
      <c r="G126" s="367"/>
      <c r="H126" s="368"/>
      <c r="I126" s="368"/>
      <c r="J126" s="365">
        <f>H126*F126</f>
        <v>0</v>
      </c>
      <c r="K126" s="365"/>
      <c r="L126" s="388"/>
      <c r="M126" s="392"/>
      <c r="N126" s="382"/>
      <c r="O126" s="382"/>
      <c r="P126" s="25"/>
      <c r="Q126" s="365" t="s">
        <v>47</v>
      </c>
      <c r="R126" s="365" t="s">
        <v>436</v>
      </c>
      <c r="S126" s="26"/>
    </row>
    <row r="127" spans="2:19" ht="15.75" thickBot="1" x14ac:dyDescent="0.3">
      <c r="B127" s="24"/>
      <c r="C127" s="384"/>
      <c r="D127" s="384"/>
      <c r="E127" s="384"/>
      <c r="F127" s="385"/>
      <c r="G127" s="385"/>
      <c r="H127" s="386"/>
      <c r="I127" s="386"/>
      <c r="J127" s="387"/>
      <c r="K127" s="387"/>
      <c r="L127" s="389"/>
      <c r="M127" s="393"/>
      <c r="N127" s="383"/>
      <c r="O127" s="383"/>
      <c r="P127" s="25"/>
      <c r="Q127" s="365"/>
      <c r="R127" s="365"/>
      <c r="S127" s="26"/>
    </row>
    <row r="128" spans="2:19" ht="15.75" thickTop="1" x14ac:dyDescent="0.25">
      <c r="B128" s="24"/>
      <c r="C128" s="377" t="s">
        <v>433</v>
      </c>
      <c r="D128" s="377"/>
      <c r="E128" s="377"/>
      <c r="F128" s="378">
        <v>12</v>
      </c>
      <c r="G128" s="378"/>
      <c r="H128" s="379"/>
      <c r="I128" s="379"/>
      <c r="J128" s="380">
        <f t="shared" ref="J128" si="18">H128*F128</f>
        <v>0</v>
      </c>
      <c r="K128" s="380"/>
      <c r="L128" s="381" t="e">
        <f>((J126-J128)/J126)*100</f>
        <v>#DIV/0!</v>
      </c>
      <c r="M128" s="394"/>
      <c r="N128" s="376">
        <f>J126-J128</f>
        <v>0</v>
      </c>
      <c r="O128" s="376"/>
      <c r="P128" s="25"/>
      <c r="Q128" s="365" t="s">
        <v>47</v>
      </c>
      <c r="R128" s="365" t="s">
        <v>437</v>
      </c>
      <c r="S128" s="26"/>
    </row>
    <row r="129" spans="2:19" x14ac:dyDescent="0.25">
      <c r="B129" s="24"/>
      <c r="C129" s="366"/>
      <c r="D129" s="366"/>
      <c r="E129" s="366"/>
      <c r="F129" s="367"/>
      <c r="G129" s="367"/>
      <c r="H129" s="368"/>
      <c r="I129" s="368"/>
      <c r="J129" s="365"/>
      <c r="K129" s="365"/>
      <c r="L129" s="369"/>
      <c r="M129" s="370"/>
      <c r="N129" s="375"/>
      <c r="O129" s="375"/>
      <c r="P129" s="25"/>
      <c r="Q129" s="365"/>
      <c r="R129" s="365"/>
      <c r="S129" s="26"/>
    </row>
    <row r="130" spans="2:19" x14ac:dyDescent="0.25">
      <c r="B130" s="24"/>
      <c r="C130" s="876" t="s">
        <v>434</v>
      </c>
      <c r="D130" s="876"/>
      <c r="E130" s="876"/>
      <c r="F130" s="877">
        <v>12</v>
      </c>
      <c r="G130" s="877"/>
      <c r="H130" s="878"/>
      <c r="I130" s="878"/>
      <c r="J130" s="879">
        <f t="shared" ref="J130" si="19">H130*F130</f>
        <v>0</v>
      </c>
      <c r="K130" s="879"/>
      <c r="L130" s="880" t="e">
        <f>((J126-J130)/J126)*100</f>
        <v>#DIV/0!</v>
      </c>
      <c r="M130" s="881"/>
      <c r="N130" s="875">
        <f>J126-J130</f>
        <v>0</v>
      </c>
      <c r="O130" s="875"/>
      <c r="P130" s="25"/>
      <c r="Q130" s="365" t="s">
        <v>47</v>
      </c>
      <c r="R130" s="879" t="s">
        <v>47</v>
      </c>
      <c r="S130" s="26"/>
    </row>
    <row r="131" spans="2:19" x14ac:dyDescent="0.25">
      <c r="B131" s="24"/>
      <c r="C131" s="876"/>
      <c r="D131" s="876"/>
      <c r="E131" s="876"/>
      <c r="F131" s="877"/>
      <c r="G131" s="877"/>
      <c r="H131" s="878"/>
      <c r="I131" s="878"/>
      <c r="J131" s="879"/>
      <c r="K131" s="879"/>
      <c r="L131" s="880"/>
      <c r="M131" s="881"/>
      <c r="N131" s="875"/>
      <c r="O131" s="875"/>
      <c r="P131" s="25"/>
      <c r="Q131" s="365"/>
      <c r="R131" s="879"/>
      <c r="S131" s="26"/>
    </row>
    <row r="132" spans="2:19" x14ac:dyDescent="0.25">
      <c r="B132" s="24"/>
      <c r="C132" s="876" t="s">
        <v>435</v>
      </c>
      <c r="D132" s="876"/>
      <c r="E132" s="876"/>
      <c r="F132" s="877">
        <v>12</v>
      </c>
      <c r="G132" s="877"/>
      <c r="H132" s="878"/>
      <c r="I132" s="878"/>
      <c r="J132" s="879">
        <f t="shared" ref="J132" si="20">H132*F132</f>
        <v>0</v>
      </c>
      <c r="K132" s="879"/>
      <c r="L132" s="880" t="e">
        <f>((J126-J132)/J126)*100</f>
        <v>#DIV/0!</v>
      </c>
      <c r="M132" s="881"/>
      <c r="N132" s="875">
        <f>J126-J132</f>
        <v>0</v>
      </c>
      <c r="O132" s="875"/>
      <c r="P132" s="25"/>
      <c r="Q132" s="365" t="s">
        <v>47</v>
      </c>
      <c r="R132" s="879" t="s">
        <v>47</v>
      </c>
      <c r="S132" s="26"/>
    </row>
    <row r="133" spans="2:19" x14ac:dyDescent="0.25">
      <c r="B133" s="24"/>
      <c r="C133" s="876"/>
      <c r="D133" s="876"/>
      <c r="E133" s="876"/>
      <c r="F133" s="877"/>
      <c r="G133" s="877"/>
      <c r="H133" s="878"/>
      <c r="I133" s="878"/>
      <c r="J133" s="879"/>
      <c r="K133" s="879"/>
      <c r="L133" s="880"/>
      <c r="M133" s="881"/>
      <c r="N133" s="875"/>
      <c r="O133" s="875"/>
      <c r="P133" s="25"/>
      <c r="Q133" s="365"/>
      <c r="R133" s="879"/>
      <c r="S133" s="26"/>
    </row>
    <row r="134" spans="2:19" x14ac:dyDescent="0.25">
      <c r="B134" s="24"/>
      <c r="C134" s="294"/>
      <c r="D134" s="294"/>
      <c r="E134" s="294"/>
      <c r="F134" s="34"/>
      <c r="G134" s="34"/>
      <c r="H134" s="35"/>
      <c r="I134" s="35"/>
      <c r="J134" s="36"/>
      <c r="K134" s="36"/>
      <c r="L134" s="292"/>
      <c r="M134" s="292"/>
      <c r="N134" s="293"/>
      <c r="O134" s="293"/>
      <c r="P134" s="25"/>
      <c r="Q134" s="36"/>
      <c r="R134" s="36"/>
      <c r="S134" s="26"/>
    </row>
    <row r="135" spans="2:19" ht="63" customHeight="1" x14ac:dyDescent="0.25">
      <c r="B135" s="24"/>
      <c r="C135" s="294"/>
      <c r="D135" s="294"/>
      <c r="E135" s="294"/>
      <c r="F135" s="34"/>
      <c r="G135" s="34"/>
      <c r="H135" s="35"/>
      <c r="I135" s="35"/>
      <c r="J135" s="36"/>
      <c r="K135" s="36"/>
      <c r="L135" s="371" t="s">
        <v>90</v>
      </c>
      <c r="M135" s="371"/>
      <c r="N135" s="372" t="s">
        <v>463</v>
      </c>
      <c r="O135" s="372"/>
      <c r="P135" s="25"/>
      <c r="Q135" s="36"/>
      <c r="R135" s="36"/>
      <c r="S135" s="26"/>
    </row>
    <row r="136" spans="2:19" x14ac:dyDescent="0.25"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6"/>
    </row>
    <row r="137" spans="2:19" ht="15.75" thickBot="1" x14ac:dyDescent="0.3"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9"/>
    </row>
    <row r="140" spans="2:19" ht="15.75" thickBot="1" x14ac:dyDescent="0.3"/>
    <row r="141" spans="2:19" ht="15.75" x14ac:dyDescent="0.25">
      <c r="B141" s="373" t="s">
        <v>464</v>
      </c>
      <c r="C141" s="374"/>
      <c r="D141" s="374"/>
      <c r="E141" s="374"/>
      <c r="F141" s="374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3"/>
    </row>
    <row r="142" spans="2:19" ht="15.75" x14ac:dyDescent="0.25">
      <c r="B142" s="24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49"/>
      <c r="R142" s="49"/>
      <c r="S142" s="26"/>
    </row>
    <row r="143" spans="2:19" x14ac:dyDescent="0.25">
      <c r="B143" s="24"/>
      <c r="C143" s="874"/>
      <c r="D143" s="874"/>
      <c r="E143" s="874"/>
      <c r="F143" s="874"/>
      <c r="G143" s="874"/>
      <c r="H143" s="25"/>
      <c r="I143" s="25"/>
      <c r="J143" s="25"/>
      <c r="K143" s="25"/>
      <c r="L143" s="25"/>
      <c r="M143" s="25"/>
      <c r="N143" s="25"/>
      <c r="O143" s="25"/>
      <c r="P143" s="25"/>
      <c r="Q143" s="787" t="s">
        <v>43</v>
      </c>
      <c r="R143" s="787" t="s">
        <v>45</v>
      </c>
      <c r="S143" s="26"/>
    </row>
    <row r="144" spans="2:19" x14ac:dyDescent="0.25"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788"/>
      <c r="R144" s="788"/>
      <c r="S144" s="26"/>
    </row>
    <row r="145" spans="2:19" x14ac:dyDescent="0.25">
      <c r="B145" s="24"/>
      <c r="C145" s="25"/>
      <c r="D145" s="25"/>
      <c r="E145" s="25"/>
      <c r="F145" s="846" t="s">
        <v>449</v>
      </c>
      <c r="G145" s="848"/>
      <c r="H145" s="846" t="s">
        <v>41</v>
      </c>
      <c r="I145" s="848"/>
      <c r="J145" s="846" t="s">
        <v>42</v>
      </c>
      <c r="K145" s="848"/>
      <c r="L145" s="846" t="s">
        <v>50</v>
      </c>
      <c r="M145" s="848"/>
      <c r="N145" s="868" t="s">
        <v>467</v>
      </c>
      <c r="O145" s="869"/>
      <c r="P145" s="25"/>
      <c r="Q145" s="872" t="s">
        <v>44</v>
      </c>
      <c r="R145" s="872" t="s">
        <v>46</v>
      </c>
      <c r="S145" s="26"/>
    </row>
    <row r="146" spans="2:19" ht="45.75" customHeight="1" x14ac:dyDescent="0.25">
      <c r="B146" s="24"/>
      <c r="C146" s="25"/>
      <c r="D146" s="25"/>
      <c r="E146" s="25"/>
      <c r="F146" s="531"/>
      <c r="G146" s="827"/>
      <c r="H146" s="531"/>
      <c r="I146" s="827"/>
      <c r="J146" s="531"/>
      <c r="K146" s="827"/>
      <c r="L146" s="531"/>
      <c r="M146" s="827"/>
      <c r="N146" s="870"/>
      <c r="O146" s="871"/>
      <c r="P146" s="25"/>
      <c r="Q146" s="873"/>
      <c r="R146" s="873"/>
      <c r="S146" s="26"/>
    </row>
    <row r="147" spans="2:19" x14ac:dyDescent="0.25">
      <c r="B147" s="24"/>
      <c r="C147" s="846" t="s">
        <v>432</v>
      </c>
      <c r="D147" s="847"/>
      <c r="E147" s="848"/>
      <c r="F147" s="852">
        <v>8</v>
      </c>
      <c r="G147" s="853"/>
      <c r="H147" s="856"/>
      <c r="I147" s="857"/>
      <c r="J147" s="860">
        <f>H147*F147</f>
        <v>0</v>
      </c>
      <c r="K147" s="861"/>
      <c r="L147" s="864"/>
      <c r="M147" s="865"/>
      <c r="N147" s="819"/>
      <c r="O147" s="820"/>
      <c r="P147" s="25"/>
      <c r="Q147" s="794" t="s">
        <v>47</v>
      </c>
      <c r="R147" s="794" t="s">
        <v>436</v>
      </c>
      <c r="S147" s="26"/>
    </row>
    <row r="148" spans="2:19" ht="15.75" thickBot="1" x14ac:dyDescent="0.3">
      <c r="B148" s="24"/>
      <c r="C148" s="849"/>
      <c r="D148" s="850"/>
      <c r="E148" s="851"/>
      <c r="F148" s="854"/>
      <c r="G148" s="855"/>
      <c r="H148" s="858"/>
      <c r="I148" s="859"/>
      <c r="J148" s="862"/>
      <c r="K148" s="863"/>
      <c r="L148" s="866"/>
      <c r="M148" s="867"/>
      <c r="N148" s="821"/>
      <c r="O148" s="822"/>
      <c r="P148" s="25"/>
      <c r="Q148" s="380"/>
      <c r="R148" s="380"/>
      <c r="S148" s="26"/>
    </row>
    <row r="149" spans="2:19" ht="15.75" thickTop="1" x14ac:dyDescent="0.25">
      <c r="B149" s="24"/>
      <c r="C149" s="823" t="s">
        <v>433</v>
      </c>
      <c r="D149" s="824"/>
      <c r="E149" s="825"/>
      <c r="F149" s="828">
        <v>8</v>
      </c>
      <c r="G149" s="829"/>
      <c r="H149" s="832"/>
      <c r="I149" s="833"/>
      <c r="J149" s="835">
        <f t="shared" ref="J149" si="21">H149*F149</f>
        <v>0</v>
      </c>
      <c r="K149" s="836"/>
      <c r="L149" s="839" t="e">
        <f>((J147-J149)/J147)*100</f>
        <v>#DIV/0!</v>
      </c>
      <c r="M149" s="840"/>
      <c r="N149" s="842">
        <f>J147-J149</f>
        <v>0</v>
      </c>
      <c r="O149" s="843"/>
      <c r="P149" s="25"/>
      <c r="Q149" s="794" t="s">
        <v>47</v>
      </c>
      <c r="R149" s="794" t="s">
        <v>437</v>
      </c>
      <c r="S149" s="26"/>
    </row>
    <row r="150" spans="2:19" x14ac:dyDescent="0.25">
      <c r="B150" s="24"/>
      <c r="C150" s="531"/>
      <c r="D150" s="826"/>
      <c r="E150" s="827"/>
      <c r="F150" s="830"/>
      <c r="G150" s="831"/>
      <c r="H150" s="547"/>
      <c r="I150" s="834"/>
      <c r="J150" s="837"/>
      <c r="K150" s="838"/>
      <c r="L150" s="394"/>
      <c r="M150" s="841"/>
      <c r="N150" s="844"/>
      <c r="O150" s="845"/>
      <c r="P150" s="25"/>
      <c r="Q150" s="380"/>
      <c r="R150" s="380"/>
      <c r="S150" s="26"/>
    </row>
    <row r="151" spans="2:19" x14ac:dyDescent="0.25">
      <c r="B151" s="24"/>
      <c r="C151" s="797" t="s">
        <v>434</v>
      </c>
      <c r="D151" s="798"/>
      <c r="E151" s="799"/>
      <c r="F151" s="803">
        <v>8</v>
      </c>
      <c r="G151" s="804"/>
      <c r="H151" s="807"/>
      <c r="I151" s="808"/>
      <c r="J151" s="811">
        <f t="shared" ref="J151" si="22">H151*F151</f>
        <v>0</v>
      </c>
      <c r="K151" s="812"/>
      <c r="L151" s="815" t="e">
        <f>((J147-J151)/J147)*100</f>
        <v>#DIV/0!</v>
      </c>
      <c r="M151" s="816"/>
      <c r="N151" s="790">
        <f>J147-J151</f>
        <v>0</v>
      </c>
      <c r="O151" s="791"/>
      <c r="P151" s="25"/>
      <c r="Q151" s="794" t="s">
        <v>47</v>
      </c>
      <c r="R151" s="795" t="s">
        <v>47</v>
      </c>
      <c r="S151" s="26"/>
    </row>
    <row r="152" spans="2:19" x14ac:dyDescent="0.25">
      <c r="B152" s="24"/>
      <c r="C152" s="800"/>
      <c r="D152" s="801"/>
      <c r="E152" s="802"/>
      <c r="F152" s="805"/>
      <c r="G152" s="806"/>
      <c r="H152" s="809"/>
      <c r="I152" s="810"/>
      <c r="J152" s="813"/>
      <c r="K152" s="814"/>
      <c r="L152" s="817"/>
      <c r="M152" s="818"/>
      <c r="N152" s="792"/>
      <c r="O152" s="793"/>
      <c r="P152" s="25"/>
      <c r="Q152" s="380"/>
      <c r="R152" s="796"/>
      <c r="S152" s="26"/>
    </row>
    <row r="153" spans="2:19" x14ac:dyDescent="0.25">
      <c r="B153" s="24"/>
      <c r="C153" s="797" t="s">
        <v>435</v>
      </c>
      <c r="D153" s="798"/>
      <c r="E153" s="799"/>
      <c r="F153" s="803">
        <v>8</v>
      </c>
      <c r="G153" s="804"/>
      <c r="H153" s="807"/>
      <c r="I153" s="808"/>
      <c r="J153" s="811">
        <f t="shared" ref="J153" si="23">H153*F153</f>
        <v>0</v>
      </c>
      <c r="K153" s="812"/>
      <c r="L153" s="815" t="e">
        <f>((J147-J153)/J147)*100</f>
        <v>#DIV/0!</v>
      </c>
      <c r="M153" s="816"/>
      <c r="N153" s="790">
        <f>J147-J153</f>
        <v>0</v>
      </c>
      <c r="O153" s="791"/>
      <c r="P153" s="25"/>
      <c r="Q153" s="794" t="s">
        <v>47</v>
      </c>
      <c r="R153" s="795" t="s">
        <v>47</v>
      </c>
      <c r="S153" s="26"/>
    </row>
    <row r="154" spans="2:19" x14ac:dyDescent="0.25">
      <c r="B154" s="24"/>
      <c r="C154" s="800"/>
      <c r="D154" s="801"/>
      <c r="E154" s="802"/>
      <c r="F154" s="805"/>
      <c r="G154" s="806"/>
      <c r="H154" s="809"/>
      <c r="I154" s="810"/>
      <c r="J154" s="813"/>
      <c r="K154" s="814"/>
      <c r="L154" s="817"/>
      <c r="M154" s="818"/>
      <c r="N154" s="792"/>
      <c r="O154" s="793"/>
      <c r="P154" s="25"/>
      <c r="Q154" s="380"/>
      <c r="R154" s="796"/>
      <c r="S154" s="26"/>
    </row>
    <row r="155" spans="2:19" x14ac:dyDescent="0.25">
      <c r="B155" s="24"/>
      <c r="C155" s="294"/>
      <c r="D155" s="294"/>
      <c r="E155" s="294"/>
      <c r="F155" s="34"/>
      <c r="G155" s="34"/>
      <c r="H155" s="35"/>
      <c r="I155" s="35"/>
      <c r="J155" s="36"/>
      <c r="K155" s="36"/>
      <c r="L155" s="292"/>
      <c r="M155" s="292"/>
      <c r="N155" s="293"/>
      <c r="O155" s="293"/>
      <c r="P155" s="25"/>
      <c r="Q155" s="36"/>
      <c r="R155" s="36"/>
      <c r="S155" s="26"/>
    </row>
    <row r="156" spans="2:19" ht="68.099999999999994" customHeight="1" x14ac:dyDescent="0.25">
      <c r="B156" s="24"/>
      <c r="C156" s="294"/>
      <c r="D156" s="294"/>
      <c r="E156" s="294"/>
      <c r="F156" s="34"/>
      <c r="G156" s="34"/>
      <c r="H156" s="35"/>
      <c r="I156" s="35"/>
      <c r="J156" s="36"/>
      <c r="K156" s="36"/>
      <c r="L156" s="371" t="s">
        <v>90</v>
      </c>
      <c r="M156" s="371"/>
      <c r="N156" s="372" t="s">
        <v>466</v>
      </c>
      <c r="O156" s="372"/>
      <c r="P156" s="25"/>
      <c r="Q156" s="36"/>
      <c r="R156" s="36"/>
      <c r="S156" s="26"/>
    </row>
    <row r="157" spans="2:19" x14ac:dyDescent="0.25">
      <c r="B157" s="24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6"/>
    </row>
    <row r="158" spans="2:19" ht="15.75" thickBot="1" x14ac:dyDescent="0.3"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9"/>
    </row>
    <row r="161" spans="2:19" ht="15.75" thickBot="1" x14ac:dyDescent="0.3"/>
    <row r="162" spans="2:19" ht="15.75" x14ac:dyDescent="0.25">
      <c r="B162" s="373" t="s">
        <v>465</v>
      </c>
      <c r="C162" s="374"/>
      <c r="D162" s="374"/>
      <c r="E162" s="374"/>
      <c r="F162" s="374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3"/>
    </row>
    <row r="163" spans="2:19" ht="15.75" x14ac:dyDescent="0.25">
      <c r="B163" s="24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49"/>
      <c r="R163" s="49"/>
      <c r="S163" s="26"/>
    </row>
    <row r="164" spans="2:19" x14ac:dyDescent="0.25">
      <c r="B164" s="24"/>
      <c r="C164" s="874"/>
      <c r="D164" s="874"/>
      <c r="E164" s="874"/>
      <c r="F164" s="874"/>
      <c r="G164" s="874"/>
      <c r="H164" s="25"/>
      <c r="I164" s="25"/>
      <c r="J164" s="25"/>
      <c r="K164" s="25"/>
      <c r="L164" s="25"/>
      <c r="M164" s="25"/>
      <c r="N164" s="25"/>
      <c r="O164" s="25"/>
      <c r="P164" s="25"/>
      <c r="Q164" s="787" t="s">
        <v>43</v>
      </c>
      <c r="R164" s="787" t="s">
        <v>45</v>
      </c>
      <c r="S164" s="26"/>
    </row>
    <row r="165" spans="2:19" x14ac:dyDescent="0.25">
      <c r="B165" s="24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788"/>
      <c r="R165" s="788"/>
      <c r="S165" s="26"/>
    </row>
    <row r="166" spans="2:19" x14ac:dyDescent="0.25">
      <c r="B166" s="24"/>
      <c r="C166" s="25"/>
      <c r="D166" s="25"/>
      <c r="E166" s="25"/>
      <c r="F166" s="846" t="s">
        <v>449</v>
      </c>
      <c r="G166" s="848"/>
      <c r="H166" s="846" t="s">
        <v>41</v>
      </c>
      <c r="I166" s="848"/>
      <c r="J166" s="846" t="s">
        <v>42</v>
      </c>
      <c r="K166" s="848"/>
      <c r="L166" s="846" t="s">
        <v>50</v>
      </c>
      <c r="M166" s="848"/>
      <c r="N166" s="868" t="s">
        <v>467</v>
      </c>
      <c r="O166" s="869"/>
      <c r="P166" s="25"/>
      <c r="Q166" s="872" t="s">
        <v>44</v>
      </c>
      <c r="R166" s="872" t="s">
        <v>46</v>
      </c>
      <c r="S166" s="26"/>
    </row>
    <row r="167" spans="2:19" ht="41.25" customHeight="1" x14ac:dyDescent="0.25">
      <c r="B167" s="24"/>
      <c r="C167" s="25"/>
      <c r="D167" s="25"/>
      <c r="E167" s="25"/>
      <c r="F167" s="531"/>
      <c r="G167" s="827"/>
      <c r="H167" s="531"/>
      <c r="I167" s="827"/>
      <c r="J167" s="531"/>
      <c r="K167" s="827"/>
      <c r="L167" s="531"/>
      <c r="M167" s="827"/>
      <c r="N167" s="870"/>
      <c r="O167" s="871"/>
      <c r="P167" s="25"/>
      <c r="Q167" s="873"/>
      <c r="R167" s="873"/>
      <c r="S167" s="26"/>
    </row>
    <row r="168" spans="2:19" x14ac:dyDescent="0.25">
      <c r="B168" s="24"/>
      <c r="C168" s="846" t="s">
        <v>432</v>
      </c>
      <c r="D168" s="847"/>
      <c r="E168" s="848"/>
      <c r="F168" s="852">
        <v>8</v>
      </c>
      <c r="G168" s="853"/>
      <c r="H168" s="856"/>
      <c r="I168" s="857"/>
      <c r="J168" s="860">
        <f>H168*F168</f>
        <v>0</v>
      </c>
      <c r="K168" s="861"/>
      <c r="L168" s="864"/>
      <c r="M168" s="865"/>
      <c r="N168" s="819"/>
      <c r="O168" s="820"/>
      <c r="P168" s="25"/>
      <c r="Q168" s="794" t="s">
        <v>47</v>
      </c>
      <c r="R168" s="794" t="s">
        <v>436</v>
      </c>
      <c r="S168" s="26"/>
    </row>
    <row r="169" spans="2:19" ht="15.75" thickBot="1" x14ac:dyDescent="0.3">
      <c r="B169" s="24"/>
      <c r="C169" s="849"/>
      <c r="D169" s="850"/>
      <c r="E169" s="851"/>
      <c r="F169" s="854"/>
      <c r="G169" s="855"/>
      <c r="H169" s="858"/>
      <c r="I169" s="859"/>
      <c r="J169" s="862"/>
      <c r="K169" s="863"/>
      <c r="L169" s="866"/>
      <c r="M169" s="867"/>
      <c r="N169" s="821"/>
      <c r="O169" s="822"/>
      <c r="P169" s="25"/>
      <c r="Q169" s="380"/>
      <c r="R169" s="380"/>
      <c r="S169" s="26"/>
    </row>
    <row r="170" spans="2:19" ht="15.75" thickTop="1" x14ac:dyDescent="0.25">
      <c r="B170" s="24"/>
      <c r="C170" s="823" t="s">
        <v>433</v>
      </c>
      <c r="D170" s="824"/>
      <c r="E170" s="825"/>
      <c r="F170" s="828">
        <v>8</v>
      </c>
      <c r="G170" s="829"/>
      <c r="H170" s="832"/>
      <c r="I170" s="833"/>
      <c r="J170" s="835">
        <f t="shared" ref="J170" si="24">H170*F170</f>
        <v>0</v>
      </c>
      <c r="K170" s="836"/>
      <c r="L170" s="839" t="e">
        <f>((J168-J170)/J168)*100</f>
        <v>#DIV/0!</v>
      </c>
      <c r="M170" s="840"/>
      <c r="N170" s="842">
        <f>J168-J170</f>
        <v>0</v>
      </c>
      <c r="O170" s="843"/>
      <c r="P170" s="25"/>
      <c r="Q170" s="794" t="s">
        <v>47</v>
      </c>
      <c r="R170" s="794" t="s">
        <v>437</v>
      </c>
      <c r="S170" s="26"/>
    </row>
    <row r="171" spans="2:19" x14ac:dyDescent="0.25">
      <c r="B171" s="24"/>
      <c r="C171" s="531"/>
      <c r="D171" s="826"/>
      <c r="E171" s="827"/>
      <c r="F171" s="830"/>
      <c r="G171" s="831"/>
      <c r="H171" s="547"/>
      <c r="I171" s="834"/>
      <c r="J171" s="837"/>
      <c r="K171" s="838"/>
      <c r="L171" s="394"/>
      <c r="M171" s="841"/>
      <c r="N171" s="844"/>
      <c r="O171" s="845"/>
      <c r="P171" s="25"/>
      <c r="Q171" s="380"/>
      <c r="R171" s="380"/>
      <c r="S171" s="26"/>
    </row>
    <row r="172" spans="2:19" x14ac:dyDescent="0.25">
      <c r="B172" s="24"/>
      <c r="C172" s="797" t="s">
        <v>434</v>
      </c>
      <c r="D172" s="798"/>
      <c r="E172" s="799"/>
      <c r="F172" s="803">
        <v>8</v>
      </c>
      <c r="G172" s="804"/>
      <c r="H172" s="807"/>
      <c r="I172" s="808"/>
      <c r="J172" s="811">
        <f t="shared" ref="J172" si="25">H172*F172</f>
        <v>0</v>
      </c>
      <c r="K172" s="812"/>
      <c r="L172" s="815" t="e">
        <f>((J168-J172)/J168)*100</f>
        <v>#DIV/0!</v>
      </c>
      <c r="M172" s="816"/>
      <c r="N172" s="790">
        <f>J168-J172</f>
        <v>0</v>
      </c>
      <c r="O172" s="791"/>
      <c r="P172" s="25"/>
      <c r="Q172" s="794" t="s">
        <v>47</v>
      </c>
      <c r="R172" s="795" t="s">
        <v>47</v>
      </c>
      <c r="S172" s="26"/>
    </row>
    <row r="173" spans="2:19" x14ac:dyDescent="0.25">
      <c r="B173" s="24"/>
      <c r="C173" s="800"/>
      <c r="D173" s="801"/>
      <c r="E173" s="802"/>
      <c r="F173" s="805"/>
      <c r="G173" s="806"/>
      <c r="H173" s="809"/>
      <c r="I173" s="810"/>
      <c r="J173" s="813"/>
      <c r="K173" s="814"/>
      <c r="L173" s="817"/>
      <c r="M173" s="818"/>
      <c r="N173" s="792"/>
      <c r="O173" s="793"/>
      <c r="P173" s="25"/>
      <c r="Q173" s="380"/>
      <c r="R173" s="796"/>
      <c r="S173" s="26"/>
    </row>
    <row r="174" spans="2:19" x14ac:dyDescent="0.25">
      <c r="B174" s="24"/>
      <c r="C174" s="797" t="s">
        <v>435</v>
      </c>
      <c r="D174" s="798"/>
      <c r="E174" s="799"/>
      <c r="F174" s="803">
        <v>8</v>
      </c>
      <c r="G174" s="804"/>
      <c r="H174" s="807"/>
      <c r="I174" s="808"/>
      <c r="J174" s="811">
        <f t="shared" ref="J174" si="26">H174*F174</f>
        <v>0</v>
      </c>
      <c r="K174" s="812"/>
      <c r="L174" s="815" t="e">
        <f>((J168-J174)/J168)*100</f>
        <v>#DIV/0!</v>
      </c>
      <c r="M174" s="816"/>
      <c r="N174" s="790">
        <f>J168-J174</f>
        <v>0</v>
      </c>
      <c r="O174" s="791"/>
      <c r="P174" s="25"/>
      <c r="Q174" s="794" t="s">
        <v>47</v>
      </c>
      <c r="R174" s="795" t="s">
        <v>47</v>
      </c>
      <c r="S174" s="26"/>
    </row>
    <row r="175" spans="2:19" x14ac:dyDescent="0.25">
      <c r="B175" s="24"/>
      <c r="C175" s="800"/>
      <c r="D175" s="801"/>
      <c r="E175" s="802"/>
      <c r="F175" s="805"/>
      <c r="G175" s="806"/>
      <c r="H175" s="809"/>
      <c r="I175" s="810"/>
      <c r="J175" s="813"/>
      <c r="K175" s="814"/>
      <c r="L175" s="817"/>
      <c r="M175" s="818"/>
      <c r="N175" s="792"/>
      <c r="O175" s="793"/>
      <c r="P175" s="25"/>
      <c r="Q175" s="380"/>
      <c r="R175" s="796"/>
      <c r="S175" s="26"/>
    </row>
    <row r="176" spans="2:19" x14ac:dyDescent="0.25">
      <c r="B176" s="24"/>
      <c r="C176" s="294"/>
      <c r="D176" s="294"/>
      <c r="E176" s="294"/>
      <c r="F176" s="34"/>
      <c r="G176" s="34"/>
      <c r="H176" s="35"/>
      <c r="I176" s="35"/>
      <c r="J176" s="36"/>
      <c r="K176" s="36"/>
      <c r="L176" s="292"/>
      <c r="M176" s="292"/>
      <c r="N176" s="293"/>
      <c r="O176" s="293"/>
      <c r="P176" s="25"/>
      <c r="Q176" s="36"/>
      <c r="R176" s="36"/>
      <c r="S176" s="26"/>
    </row>
    <row r="177" spans="2:19" ht="63" customHeight="1" x14ac:dyDescent="0.25">
      <c r="B177" s="24"/>
      <c r="C177" s="294"/>
      <c r="D177" s="294"/>
      <c r="E177" s="294"/>
      <c r="F177" s="34"/>
      <c r="G177" s="34"/>
      <c r="H177" s="35"/>
      <c r="I177" s="35"/>
      <c r="J177" s="36"/>
      <c r="K177" s="36"/>
      <c r="L177" s="371" t="s">
        <v>90</v>
      </c>
      <c r="M177" s="371"/>
      <c r="N177" s="372" t="s">
        <v>466</v>
      </c>
      <c r="O177" s="372"/>
      <c r="P177" s="25"/>
      <c r="Q177" s="36"/>
      <c r="R177" s="36"/>
      <c r="S177" s="26"/>
    </row>
    <row r="178" spans="2:19" x14ac:dyDescent="0.25">
      <c r="B178" s="24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6"/>
    </row>
    <row r="179" spans="2:19" ht="15.75" thickBot="1" x14ac:dyDescent="0.3">
      <c r="B179" s="27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9"/>
    </row>
  </sheetData>
  <sheetProtection password="EEF6" sheet="1" objects="1" scenarios="1"/>
  <mergeCells count="369">
    <mergeCell ref="Q88:Q89"/>
    <mergeCell ref="R88:R89"/>
    <mergeCell ref="C88:E89"/>
    <mergeCell ref="F88:G89"/>
    <mergeCell ref="H88:I89"/>
    <mergeCell ref="J88:K89"/>
    <mergeCell ref="L88:M89"/>
    <mergeCell ref="N88:O89"/>
    <mergeCell ref="J90:K91"/>
    <mergeCell ref="L90:M91"/>
    <mergeCell ref="N90:O91"/>
    <mergeCell ref="Q90:Q91"/>
    <mergeCell ref="R90:R91"/>
    <mergeCell ref="Q84:Q85"/>
    <mergeCell ref="R84:R85"/>
    <mergeCell ref="C86:E87"/>
    <mergeCell ref="F86:G87"/>
    <mergeCell ref="H86:I87"/>
    <mergeCell ref="J86:K87"/>
    <mergeCell ref="L86:M87"/>
    <mergeCell ref="N86:O87"/>
    <mergeCell ref="Q86:Q87"/>
    <mergeCell ref="R86:R87"/>
    <mergeCell ref="C84:E85"/>
    <mergeCell ref="F84:G85"/>
    <mergeCell ref="H84:I85"/>
    <mergeCell ref="J84:K85"/>
    <mergeCell ref="L84:M85"/>
    <mergeCell ref="N84:O85"/>
    <mergeCell ref="Q80:Q81"/>
    <mergeCell ref="R80:R81"/>
    <mergeCell ref="F82:G83"/>
    <mergeCell ref="H82:I83"/>
    <mergeCell ref="J82:K83"/>
    <mergeCell ref="L82:M83"/>
    <mergeCell ref="N82:O83"/>
    <mergeCell ref="Q82:Q83"/>
    <mergeCell ref="R82:R83"/>
    <mergeCell ref="L24:M24"/>
    <mergeCell ref="N24:O24"/>
    <mergeCell ref="N25:O25"/>
    <mergeCell ref="F29:G30"/>
    <mergeCell ref="H29:I30"/>
    <mergeCell ref="J29:K30"/>
    <mergeCell ref="L29:M30"/>
    <mergeCell ref="N29:O30"/>
    <mergeCell ref="C31:E32"/>
    <mergeCell ref="C21:E22"/>
    <mergeCell ref="F21:G22"/>
    <mergeCell ref="H21:I22"/>
    <mergeCell ref="J21:K22"/>
    <mergeCell ref="L21:M22"/>
    <mergeCell ref="N21:O22"/>
    <mergeCell ref="Q21:Q22"/>
    <mergeCell ref="R21:R22"/>
    <mergeCell ref="C19:E20"/>
    <mergeCell ref="F19:G20"/>
    <mergeCell ref="H19:I20"/>
    <mergeCell ref="J19:K20"/>
    <mergeCell ref="L19:M20"/>
    <mergeCell ref="N19:O20"/>
    <mergeCell ref="R17:R18"/>
    <mergeCell ref="C15:E16"/>
    <mergeCell ref="F15:G16"/>
    <mergeCell ref="H15:I16"/>
    <mergeCell ref="J15:K16"/>
    <mergeCell ref="L15:M16"/>
    <mergeCell ref="N15:O16"/>
    <mergeCell ref="Q19:Q20"/>
    <mergeCell ref="R19:R20"/>
    <mergeCell ref="L31:M32"/>
    <mergeCell ref="N31:O32"/>
    <mergeCell ref="B6:M6"/>
    <mergeCell ref="N6:S6"/>
    <mergeCell ref="F13:G14"/>
    <mergeCell ref="H13:I14"/>
    <mergeCell ref="J13:K14"/>
    <mergeCell ref="L13:M14"/>
    <mergeCell ref="N13:O14"/>
    <mergeCell ref="Q13:Q14"/>
    <mergeCell ref="R13:R14"/>
    <mergeCell ref="B9:F9"/>
    <mergeCell ref="C11:G11"/>
    <mergeCell ref="Q11:Q12"/>
    <mergeCell ref="R11:R12"/>
    <mergeCell ref="Q15:Q16"/>
    <mergeCell ref="R15:R16"/>
    <mergeCell ref="C17:E18"/>
    <mergeCell ref="F17:G18"/>
    <mergeCell ref="H17:I18"/>
    <mergeCell ref="J17:K18"/>
    <mergeCell ref="L17:M18"/>
    <mergeCell ref="N17:O18"/>
    <mergeCell ref="Q17:Q18"/>
    <mergeCell ref="N37:O38"/>
    <mergeCell ref="L40:M40"/>
    <mergeCell ref="N40:O40"/>
    <mergeCell ref="C27:L27"/>
    <mergeCell ref="C37:E38"/>
    <mergeCell ref="F37:G38"/>
    <mergeCell ref="H37:I38"/>
    <mergeCell ref="J37:K38"/>
    <mergeCell ref="L37:M38"/>
    <mergeCell ref="N33:O34"/>
    <mergeCell ref="C35:E36"/>
    <mergeCell ref="F35:G36"/>
    <mergeCell ref="H35:I36"/>
    <mergeCell ref="J35:K36"/>
    <mergeCell ref="L35:M36"/>
    <mergeCell ref="N35:O36"/>
    <mergeCell ref="C33:E34"/>
    <mergeCell ref="F33:G34"/>
    <mergeCell ref="H33:I34"/>
    <mergeCell ref="J33:K34"/>
    <mergeCell ref="L33:M34"/>
    <mergeCell ref="F31:G32"/>
    <mergeCell ref="H31:I32"/>
    <mergeCell ref="J31:K32"/>
    <mergeCell ref="N45:O46"/>
    <mergeCell ref="C47:E48"/>
    <mergeCell ref="F47:G48"/>
    <mergeCell ref="H47:I48"/>
    <mergeCell ref="J47:K48"/>
    <mergeCell ref="L47:M48"/>
    <mergeCell ref="N47:O48"/>
    <mergeCell ref="C43:L43"/>
    <mergeCell ref="F45:G46"/>
    <mergeCell ref="H45:I46"/>
    <mergeCell ref="J45:K46"/>
    <mergeCell ref="L45:M46"/>
    <mergeCell ref="N49:O50"/>
    <mergeCell ref="C51:E52"/>
    <mergeCell ref="F51:G52"/>
    <mergeCell ref="H51:I52"/>
    <mergeCell ref="J51:K52"/>
    <mergeCell ref="L51:M52"/>
    <mergeCell ref="N51:O52"/>
    <mergeCell ref="C49:E50"/>
    <mergeCell ref="F49:G50"/>
    <mergeCell ref="H49:I50"/>
    <mergeCell ref="J49:K50"/>
    <mergeCell ref="L49:M50"/>
    <mergeCell ref="N65:O66"/>
    <mergeCell ref="C63:E64"/>
    <mergeCell ref="F63:G64"/>
    <mergeCell ref="H63:I64"/>
    <mergeCell ref="J63:K64"/>
    <mergeCell ref="L63:M64"/>
    <mergeCell ref="N53:O54"/>
    <mergeCell ref="L56:M56"/>
    <mergeCell ref="N56:O56"/>
    <mergeCell ref="C53:E54"/>
    <mergeCell ref="F53:G54"/>
    <mergeCell ref="H53:I54"/>
    <mergeCell ref="J53:K54"/>
    <mergeCell ref="L53:M54"/>
    <mergeCell ref="C59:L59"/>
    <mergeCell ref="F61:G62"/>
    <mergeCell ref="H61:I62"/>
    <mergeCell ref="J61:K62"/>
    <mergeCell ref="L61:M62"/>
    <mergeCell ref="N61:O62"/>
    <mergeCell ref="N67:O68"/>
    <mergeCell ref="C69:E70"/>
    <mergeCell ref="F69:G70"/>
    <mergeCell ref="H69:I70"/>
    <mergeCell ref="J69:K70"/>
    <mergeCell ref="L69:M70"/>
    <mergeCell ref="N69:O70"/>
    <mergeCell ref="C67:E68"/>
    <mergeCell ref="F67:G68"/>
    <mergeCell ref="H67:I68"/>
    <mergeCell ref="J67:K68"/>
    <mergeCell ref="L67:M68"/>
    <mergeCell ref="N63:O64"/>
    <mergeCell ref="C65:E66"/>
    <mergeCell ref="F65:G66"/>
    <mergeCell ref="H65:I66"/>
    <mergeCell ref="J65:K66"/>
    <mergeCell ref="L65:M66"/>
    <mergeCell ref="L93:M93"/>
    <mergeCell ref="N93:O93"/>
    <mergeCell ref="C80:G80"/>
    <mergeCell ref="C90:E91"/>
    <mergeCell ref="F90:G91"/>
    <mergeCell ref="H90:I91"/>
    <mergeCell ref="B78:F78"/>
    <mergeCell ref="L72:M72"/>
    <mergeCell ref="N72:O72"/>
    <mergeCell ref="B99:F99"/>
    <mergeCell ref="C101:G101"/>
    <mergeCell ref="Q101:Q102"/>
    <mergeCell ref="R101:R102"/>
    <mergeCell ref="F103:G104"/>
    <mergeCell ref="H103:I104"/>
    <mergeCell ref="J103:K104"/>
    <mergeCell ref="L103:M104"/>
    <mergeCell ref="N103:O104"/>
    <mergeCell ref="Q103:Q104"/>
    <mergeCell ref="R103:R104"/>
    <mergeCell ref="N105:O106"/>
    <mergeCell ref="Q105:Q106"/>
    <mergeCell ref="R105:R106"/>
    <mergeCell ref="C107:E108"/>
    <mergeCell ref="F107:G108"/>
    <mergeCell ref="H107:I108"/>
    <mergeCell ref="J107:K108"/>
    <mergeCell ref="L107:M108"/>
    <mergeCell ref="N107:O108"/>
    <mergeCell ref="Q107:Q108"/>
    <mergeCell ref="R107:R108"/>
    <mergeCell ref="C105:E106"/>
    <mergeCell ref="F105:G106"/>
    <mergeCell ref="H105:I106"/>
    <mergeCell ref="J105:K106"/>
    <mergeCell ref="L105:M106"/>
    <mergeCell ref="R124:R125"/>
    <mergeCell ref="L114:M114"/>
    <mergeCell ref="N114:O114"/>
    <mergeCell ref="R122:R123"/>
    <mergeCell ref="N109:O110"/>
    <mergeCell ref="Q109:Q110"/>
    <mergeCell ref="R109:R110"/>
    <mergeCell ref="C111:E112"/>
    <mergeCell ref="F111:G112"/>
    <mergeCell ref="H111:I112"/>
    <mergeCell ref="J111:K112"/>
    <mergeCell ref="L111:M112"/>
    <mergeCell ref="N111:O112"/>
    <mergeCell ref="Q111:Q112"/>
    <mergeCell ref="R111:R112"/>
    <mergeCell ref="C109:E110"/>
    <mergeCell ref="F109:G110"/>
    <mergeCell ref="H109:I110"/>
    <mergeCell ref="J109:K110"/>
    <mergeCell ref="L109:M110"/>
    <mergeCell ref="C126:E127"/>
    <mergeCell ref="F126:G127"/>
    <mergeCell ref="H126:I127"/>
    <mergeCell ref="J126:K127"/>
    <mergeCell ref="L126:M127"/>
    <mergeCell ref="R130:R131"/>
    <mergeCell ref="R132:R133"/>
    <mergeCell ref="C132:E133"/>
    <mergeCell ref="F132:G133"/>
    <mergeCell ref="H132:I133"/>
    <mergeCell ref="J132:K133"/>
    <mergeCell ref="L132:M133"/>
    <mergeCell ref="R126:R127"/>
    <mergeCell ref="R128:R129"/>
    <mergeCell ref="N126:O127"/>
    <mergeCell ref="Q126:Q127"/>
    <mergeCell ref="C128:E129"/>
    <mergeCell ref="F128:G129"/>
    <mergeCell ref="H128:I129"/>
    <mergeCell ref="B120:F120"/>
    <mergeCell ref="C122:G122"/>
    <mergeCell ref="Q122:Q123"/>
    <mergeCell ref="F124:G125"/>
    <mergeCell ref="H124:I125"/>
    <mergeCell ref="J124:K125"/>
    <mergeCell ref="L124:M125"/>
    <mergeCell ref="N124:O125"/>
    <mergeCell ref="Q124:Q125"/>
    <mergeCell ref="N132:O133"/>
    <mergeCell ref="Q132:Q133"/>
    <mergeCell ref="L135:M135"/>
    <mergeCell ref="N135:O135"/>
    <mergeCell ref="B141:F141"/>
    <mergeCell ref="J128:K129"/>
    <mergeCell ref="L128:M129"/>
    <mergeCell ref="N128:O129"/>
    <mergeCell ref="Q128:Q129"/>
    <mergeCell ref="C130:E131"/>
    <mergeCell ref="F130:G131"/>
    <mergeCell ref="H130:I131"/>
    <mergeCell ref="J130:K131"/>
    <mergeCell ref="L130:M131"/>
    <mergeCell ref="N130:O131"/>
    <mergeCell ref="Q130:Q131"/>
    <mergeCell ref="C143:G143"/>
    <mergeCell ref="Q143:Q144"/>
    <mergeCell ref="R143:R144"/>
    <mergeCell ref="F145:G146"/>
    <mergeCell ref="H145:I146"/>
    <mergeCell ref="J145:K146"/>
    <mergeCell ref="L145:M146"/>
    <mergeCell ref="N145:O146"/>
    <mergeCell ref="Q145:Q146"/>
    <mergeCell ref="R145:R146"/>
    <mergeCell ref="N147:O148"/>
    <mergeCell ref="Q147:Q148"/>
    <mergeCell ref="R147:R148"/>
    <mergeCell ref="C149:E150"/>
    <mergeCell ref="F149:G150"/>
    <mergeCell ref="H149:I150"/>
    <mergeCell ref="J149:K150"/>
    <mergeCell ref="L149:M150"/>
    <mergeCell ref="N149:O150"/>
    <mergeCell ref="Q149:Q150"/>
    <mergeCell ref="R149:R150"/>
    <mergeCell ref="C147:E148"/>
    <mergeCell ref="F147:G148"/>
    <mergeCell ref="H147:I148"/>
    <mergeCell ref="J147:K148"/>
    <mergeCell ref="L147:M148"/>
    <mergeCell ref="N151:O152"/>
    <mergeCell ref="Q151:Q152"/>
    <mergeCell ref="R151:R152"/>
    <mergeCell ref="C153:E154"/>
    <mergeCell ref="F153:G154"/>
    <mergeCell ref="H153:I154"/>
    <mergeCell ref="J153:K154"/>
    <mergeCell ref="L153:M154"/>
    <mergeCell ref="N153:O154"/>
    <mergeCell ref="Q153:Q154"/>
    <mergeCell ref="R153:R154"/>
    <mergeCell ref="C151:E152"/>
    <mergeCell ref="F151:G152"/>
    <mergeCell ref="H151:I152"/>
    <mergeCell ref="J151:K152"/>
    <mergeCell ref="L151:M152"/>
    <mergeCell ref="R164:R165"/>
    <mergeCell ref="F166:G167"/>
    <mergeCell ref="H166:I167"/>
    <mergeCell ref="J166:K167"/>
    <mergeCell ref="L166:M167"/>
    <mergeCell ref="N166:O167"/>
    <mergeCell ref="Q166:Q167"/>
    <mergeCell ref="R166:R167"/>
    <mergeCell ref="L156:M156"/>
    <mergeCell ref="N156:O156"/>
    <mergeCell ref="B162:F162"/>
    <mergeCell ref="C164:G164"/>
    <mergeCell ref="Q164:Q165"/>
    <mergeCell ref="N168:O169"/>
    <mergeCell ref="Q168:Q169"/>
    <mergeCell ref="R168:R169"/>
    <mergeCell ref="C170:E171"/>
    <mergeCell ref="F170:G171"/>
    <mergeCell ref="H170:I171"/>
    <mergeCell ref="J170:K171"/>
    <mergeCell ref="L170:M171"/>
    <mergeCell ref="N170:O171"/>
    <mergeCell ref="Q170:Q171"/>
    <mergeCell ref="R170:R171"/>
    <mergeCell ref="C168:E169"/>
    <mergeCell ref="F168:G169"/>
    <mergeCell ref="H168:I169"/>
    <mergeCell ref="J168:K169"/>
    <mergeCell ref="L168:M169"/>
    <mergeCell ref="L177:M177"/>
    <mergeCell ref="N177:O177"/>
    <mergeCell ref="N172:O173"/>
    <mergeCell ref="Q172:Q173"/>
    <mergeCell ref="R172:R173"/>
    <mergeCell ref="C174:E175"/>
    <mergeCell ref="F174:G175"/>
    <mergeCell ref="H174:I175"/>
    <mergeCell ref="J174:K175"/>
    <mergeCell ref="L174:M175"/>
    <mergeCell ref="N174:O175"/>
    <mergeCell ref="Q174:Q175"/>
    <mergeCell ref="R174:R175"/>
    <mergeCell ref="C172:E173"/>
    <mergeCell ref="F172:G173"/>
    <mergeCell ref="H172:I173"/>
    <mergeCell ref="J172:K173"/>
    <mergeCell ref="L172:M173"/>
  </mergeCells>
  <conditionalFormatting sqref="L23:M23 L15:N15 L16:M16 N17 N19 L25:M26 L24">
    <cfRule type="cellIs" dxfId="30" priority="50" operator="equal">
      <formula>$P$1</formula>
    </cfRule>
  </conditionalFormatting>
  <conditionalFormatting sqref="N21">
    <cfRule type="cellIs" dxfId="29" priority="45" operator="equal">
      <formula>$P$1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C75ABA87-94C0-4645-B67E-ECDD0BA1C52A}">
            <xm:f>NOT(ISERROR(SEARCH($J$15,N15)))</xm:f>
            <xm:f>$J$15</xm:f>
            <x14:dxf>
              <font>
                <color theme="0"/>
              </font>
            </x14:dxf>
          </x14:cfRule>
          <xm:sqref>N15:O20</xm:sqref>
        </x14:conditionalFormatting>
        <x14:conditionalFormatting xmlns:xm="http://schemas.microsoft.com/office/excel/2006/main">
          <x14:cfRule type="containsText" priority="46" operator="containsText" id="{80B3BBED-97B6-4CB8-8A82-835275789012}">
            <xm:f>NOT(ISERROR(SEARCH($M$1,L17)))</xm:f>
            <xm:f>$M$1</xm:f>
            <x14:dxf>
              <font>
                <color theme="0"/>
              </font>
            </x14:dxf>
          </x14:cfRule>
          <xm:sqref>L17:M20</xm:sqref>
        </x14:conditionalFormatting>
        <x14:conditionalFormatting xmlns:xm="http://schemas.microsoft.com/office/excel/2006/main">
          <x14:cfRule type="containsText" priority="43" operator="containsText" id="{26EEF94D-3D8D-4128-8C97-37B1E15AD33F}">
            <xm:f>NOT(ISERROR(SEARCH($M$1,L21)))</xm:f>
            <xm:f>$M$1</xm:f>
            <x14:dxf>
              <font>
                <color theme="0"/>
              </font>
            </x14:dxf>
          </x14:cfRule>
          <xm:sqref>L21:M22</xm:sqref>
        </x14:conditionalFormatting>
        <x14:conditionalFormatting xmlns:xm="http://schemas.microsoft.com/office/excel/2006/main">
          <x14:cfRule type="containsText" priority="44" operator="containsText" id="{E236B2C4-F92F-49D3-BB12-00F47DFA7F59}">
            <xm:f>NOT(ISERROR(SEARCH($J$15,N21)))</xm:f>
            <xm:f>$J$15</xm:f>
            <x14:dxf>
              <font>
                <color theme="0"/>
              </font>
            </x14:dxf>
          </x14:cfRule>
          <xm:sqref>N21:O22</xm:sqref>
        </x14:conditionalFormatting>
        <x14:conditionalFormatting xmlns:xm="http://schemas.microsoft.com/office/excel/2006/main">
          <x14:cfRule type="containsText" priority="38" operator="containsText" id="{64F5AE24-0FD5-4761-A7DC-F3AD96D2F3DD}">
            <xm:f>NOT(ISERROR(SEARCH($M$1,L33)))</xm:f>
            <xm:f>$M$1</xm:f>
            <x14:dxf>
              <font>
                <color theme="0"/>
              </font>
            </x14:dxf>
          </x14:cfRule>
          <xm:sqref>L33:M36</xm:sqref>
        </x14:conditionalFormatting>
        <x14:conditionalFormatting xmlns:xm="http://schemas.microsoft.com/office/excel/2006/main">
          <x14:cfRule type="containsText" priority="35" operator="containsText" id="{D6A75F0F-2D08-4556-8AFD-851061FA6465}">
            <xm:f>NOT(ISERROR(SEARCH($M$1,L37)))</xm:f>
            <xm:f>$M$1</xm:f>
            <x14:dxf>
              <font>
                <color theme="0"/>
              </font>
            </x14:dxf>
          </x14:cfRule>
          <xm:sqref>L37:M38</xm:sqref>
        </x14:conditionalFormatting>
        <x14:conditionalFormatting xmlns:xm="http://schemas.microsoft.com/office/excel/2006/main">
          <x14:cfRule type="containsText" priority="33" operator="containsText" id="{39C27102-A97B-458B-9E57-CA7E2A69446C}">
            <xm:f>NOT(ISERROR(SEARCH($J$31,N33)))</xm:f>
            <xm:f>$J$31</xm:f>
            <x14:dxf>
              <font>
                <color theme="0"/>
              </font>
            </x14:dxf>
          </x14:cfRule>
          <xm:sqref>N33:O38</xm:sqref>
        </x14:conditionalFormatting>
        <x14:conditionalFormatting xmlns:xm="http://schemas.microsoft.com/office/excel/2006/main">
          <x14:cfRule type="containsText" priority="32" operator="containsText" id="{27F36408-338C-4B0E-AA0A-23A026F10101}">
            <xm:f>NOT(ISERROR(SEARCH($M$1,L49)))</xm:f>
            <xm:f>$M$1</xm:f>
            <x14:dxf>
              <font>
                <color theme="0"/>
              </font>
            </x14:dxf>
          </x14:cfRule>
          <xm:sqref>L49:M52</xm:sqref>
        </x14:conditionalFormatting>
        <x14:conditionalFormatting xmlns:xm="http://schemas.microsoft.com/office/excel/2006/main">
          <x14:cfRule type="containsText" priority="31" operator="containsText" id="{B95788C7-CBA4-4416-8695-853BF574E638}">
            <xm:f>NOT(ISERROR(SEARCH($M$1,L53)))</xm:f>
            <xm:f>$M$1</xm:f>
            <x14:dxf>
              <font>
                <color theme="0"/>
              </font>
            </x14:dxf>
          </x14:cfRule>
          <xm:sqref>L53:M54</xm:sqref>
        </x14:conditionalFormatting>
        <x14:conditionalFormatting xmlns:xm="http://schemas.microsoft.com/office/excel/2006/main">
          <x14:cfRule type="containsText" priority="29" operator="containsText" id="{DAC557D5-7A71-4EDE-BB12-D493833E7132}">
            <xm:f>NOT(ISERROR(SEARCH($J$47,N49)))</xm:f>
            <xm:f>$J$47</xm:f>
            <x14:dxf>
              <font>
                <color theme="0"/>
              </font>
            </x14:dxf>
          </x14:cfRule>
          <xm:sqref>N49:O54</xm:sqref>
        </x14:conditionalFormatting>
        <x14:conditionalFormatting xmlns:xm="http://schemas.microsoft.com/office/excel/2006/main">
          <x14:cfRule type="containsText" priority="28" operator="containsText" id="{86F13B2F-C43C-43E2-A1BB-9F94D987CA1A}">
            <xm:f>NOT(ISERROR(SEARCH($M$1,L65)))</xm:f>
            <xm:f>$M$1</xm:f>
            <x14:dxf>
              <font>
                <color theme="0"/>
              </font>
            </x14:dxf>
          </x14:cfRule>
          <xm:sqref>L65:M68</xm:sqref>
        </x14:conditionalFormatting>
        <x14:conditionalFormatting xmlns:xm="http://schemas.microsoft.com/office/excel/2006/main">
          <x14:cfRule type="containsText" priority="27" operator="containsText" id="{1669FF13-8D4B-4E2F-B443-B011EFB4A84D}">
            <xm:f>NOT(ISERROR(SEARCH($M$1,L69)))</xm:f>
            <xm:f>$M$1</xm:f>
            <x14:dxf>
              <font>
                <color theme="0"/>
              </font>
            </x14:dxf>
          </x14:cfRule>
          <xm:sqref>L69:M70</xm:sqref>
        </x14:conditionalFormatting>
        <x14:conditionalFormatting xmlns:xm="http://schemas.microsoft.com/office/excel/2006/main">
          <x14:cfRule type="containsText" priority="25" operator="containsText" id="{4D2EE589-F82C-4551-83B4-EF10AE9C1DD9}">
            <xm:f>NOT(ISERROR(SEARCH($J$63,N65)))</xm:f>
            <xm:f>$J$63</xm:f>
            <x14:dxf>
              <font>
                <color theme="0"/>
              </font>
            </x14:dxf>
          </x14:cfRule>
          <xm:sqref>N65:O70</xm:sqref>
        </x14:conditionalFormatting>
        <x14:conditionalFormatting xmlns:xm="http://schemas.microsoft.com/office/excel/2006/main">
          <x14:cfRule type="containsText" priority="22" operator="containsText" id="{F55F6283-F2B5-4B6C-849F-8EA76916B8C2}">
            <xm:f>NOT(ISERROR(SEARCH($M$1,L86)))</xm:f>
            <xm:f>$M$1</xm:f>
            <x14:dxf>
              <font>
                <color theme="0"/>
              </font>
            </x14:dxf>
          </x14:cfRule>
          <xm:sqref>L86:M89</xm:sqref>
        </x14:conditionalFormatting>
        <x14:conditionalFormatting xmlns:xm="http://schemas.microsoft.com/office/excel/2006/main">
          <x14:cfRule type="containsText" priority="19" operator="containsText" id="{BCDB0DBC-9502-4AC2-93D3-2CF162816E77}">
            <xm:f>NOT(ISERROR(SEARCH($M$1,L90)))</xm:f>
            <xm:f>$M$1</xm:f>
            <x14:dxf>
              <font>
                <color theme="0"/>
              </font>
            </x14:dxf>
          </x14:cfRule>
          <xm:sqref>L90:M91</xm:sqref>
        </x14:conditionalFormatting>
        <x14:conditionalFormatting xmlns:xm="http://schemas.microsoft.com/office/excel/2006/main">
          <x14:cfRule type="containsText" priority="18" operator="containsText" id="{0EA2C5BC-073B-4244-AD57-9E83AEA69FE9}">
            <xm:f>NOT(ISERROR(SEARCH($J$84,N86)))</xm:f>
            <xm:f>$J$84</xm:f>
            <x14:dxf>
              <font>
                <color theme="0"/>
              </font>
            </x14:dxf>
          </x14:cfRule>
          <xm:sqref>N86:O91</xm:sqref>
        </x14:conditionalFormatting>
        <x14:conditionalFormatting xmlns:xm="http://schemas.microsoft.com/office/excel/2006/main">
          <x14:cfRule type="containsText" priority="17" operator="containsText" id="{94EA75A5-A45A-4A0B-9496-3D94E1810FAB}">
            <xm:f>NOT(ISERROR(SEARCH($M$1,L107)))</xm:f>
            <xm:f>$M$1</xm:f>
            <x14:dxf>
              <font>
                <color theme="0"/>
              </font>
            </x14:dxf>
          </x14:cfRule>
          <xm:sqref>L107:M110</xm:sqref>
        </x14:conditionalFormatting>
        <x14:conditionalFormatting xmlns:xm="http://schemas.microsoft.com/office/excel/2006/main">
          <x14:cfRule type="containsText" priority="16" operator="containsText" id="{0EA13282-59AA-403D-BB62-629B299C3C86}">
            <xm:f>NOT(ISERROR(SEARCH($M$1,L111)))</xm:f>
            <xm:f>$M$1</xm:f>
            <x14:dxf>
              <font>
                <color theme="0"/>
              </font>
            </x14:dxf>
          </x14:cfRule>
          <xm:sqref>L111:M112</xm:sqref>
        </x14:conditionalFormatting>
        <x14:conditionalFormatting xmlns:xm="http://schemas.microsoft.com/office/excel/2006/main">
          <x14:cfRule type="containsText" priority="14" operator="containsText" id="{2293F707-3534-42DE-A029-1B1E39C07801}">
            <xm:f>NOT(ISERROR(SEARCH($J$105,N107)))</xm:f>
            <xm:f>$J$105</xm:f>
            <x14:dxf>
              <font>
                <color theme="0"/>
              </font>
            </x14:dxf>
          </x14:cfRule>
          <x14:cfRule type="containsText" priority="15" operator="containsText" id="{CE04EE5E-FBE4-4579-A042-726C42439B53}">
            <xm:f>NOT(ISERROR(SEARCH($J$84,N107)))</xm:f>
            <xm:f>$J$84</xm:f>
            <x14:dxf>
              <font>
                <color theme="0"/>
              </font>
            </x14:dxf>
          </x14:cfRule>
          <xm:sqref>N107:O112</xm:sqref>
        </x14:conditionalFormatting>
        <x14:conditionalFormatting xmlns:xm="http://schemas.microsoft.com/office/excel/2006/main">
          <x14:cfRule type="containsText" priority="13" operator="containsText" id="{F188D2B2-97FE-4915-B614-36FAAD8D8C0E}">
            <xm:f>NOT(ISERROR(SEARCH($M$1,L128)))</xm:f>
            <xm:f>$M$1</xm:f>
            <x14:dxf>
              <font>
                <color theme="0"/>
              </font>
            </x14:dxf>
          </x14:cfRule>
          <xm:sqref>L128:M131</xm:sqref>
        </x14:conditionalFormatting>
        <x14:conditionalFormatting xmlns:xm="http://schemas.microsoft.com/office/excel/2006/main">
          <x14:cfRule type="containsText" priority="12" operator="containsText" id="{7D4FA1AF-D847-405F-B171-D8694BF68D74}">
            <xm:f>NOT(ISERROR(SEARCH($M$1,L132)))</xm:f>
            <xm:f>$M$1</xm:f>
            <x14:dxf>
              <font>
                <color theme="0"/>
              </font>
            </x14:dxf>
          </x14:cfRule>
          <xm:sqref>L132:M133</xm:sqref>
        </x14:conditionalFormatting>
        <x14:conditionalFormatting xmlns:xm="http://schemas.microsoft.com/office/excel/2006/main">
          <x14:cfRule type="containsText" priority="9" operator="containsText" id="{7B126CE7-737C-4275-84F4-EB4A0CAB50AB}">
            <xm:f>NOT(ISERROR(SEARCH($J$126,N128)))</xm:f>
            <xm:f>$J$126</xm:f>
            <x14:dxf>
              <font>
                <color theme="0"/>
              </font>
            </x14:dxf>
          </x14:cfRule>
          <xm:sqref>N128:O133</xm:sqref>
        </x14:conditionalFormatting>
        <x14:conditionalFormatting xmlns:xm="http://schemas.microsoft.com/office/excel/2006/main">
          <x14:cfRule type="containsText" priority="8" operator="containsText" id="{A67F5BE6-D583-4BA8-8994-114BDE47E4B8}">
            <xm:f>NOT(ISERROR(SEARCH($M$1,L149)))</xm:f>
            <xm:f>$M$1</xm:f>
            <x14:dxf>
              <font>
                <color theme="0"/>
              </font>
            </x14:dxf>
          </x14:cfRule>
          <xm:sqref>L149:M152</xm:sqref>
        </x14:conditionalFormatting>
        <x14:conditionalFormatting xmlns:xm="http://schemas.microsoft.com/office/excel/2006/main">
          <x14:cfRule type="containsText" priority="7" operator="containsText" id="{72BC7646-CCD6-406F-B0FE-0A4B0163853D}">
            <xm:f>NOT(ISERROR(SEARCH($M$1,L153)))</xm:f>
            <xm:f>$M$1</xm:f>
            <x14:dxf>
              <font>
                <color theme="0"/>
              </font>
            </x14:dxf>
          </x14:cfRule>
          <xm:sqref>L153:M154</xm:sqref>
        </x14:conditionalFormatting>
        <x14:conditionalFormatting xmlns:xm="http://schemas.microsoft.com/office/excel/2006/main">
          <x14:cfRule type="containsText" priority="5" operator="containsText" id="{A65DA5AB-5660-41E5-A494-03C85B3B245D}">
            <xm:f>NOT(ISERROR(SEARCH($J$147,N149)))</xm:f>
            <xm:f>$J$147</xm:f>
            <x14:dxf>
              <font>
                <color theme="0"/>
              </font>
            </x14:dxf>
          </x14:cfRule>
          <xm:sqref>N149:O154</xm:sqref>
        </x14:conditionalFormatting>
        <x14:conditionalFormatting xmlns:xm="http://schemas.microsoft.com/office/excel/2006/main">
          <x14:cfRule type="containsText" priority="4" operator="containsText" id="{C961E816-2927-42FD-8037-30D5D368212D}">
            <xm:f>NOT(ISERROR(SEARCH($M$1,L170)))</xm:f>
            <xm:f>$M$1</xm:f>
            <x14:dxf>
              <font>
                <color theme="0"/>
              </font>
            </x14:dxf>
          </x14:cfRule>
          <xm:sqref>L170:M173</xm:sqref>
        </x14:conditionalFormatting>
        <x14:conditionalFormatting xmlns:xm="http://schemas.microsoft.com/office/excel/2006/main">
          <x14:cfRule type="containsText" priority="3" operator="containsText" id="{33E86430-CE42-43F4-BCE8-948835D362AF}">
            <xm:f>NOT(ISERROR(SEARCH($M$1,L174)))</xm:f>
            <xm:f>$M$1</xm:f>
            <x14:dxf>
              <font>
                <color theme="0"/>
              </font>
            </x14:dxf>
          </x14:cfRule>
          <xm:sqref>L174:M175</xm:sqref>
        </x14:conditionalFormatting>
        <x14:conditionalFormatting xmlns:xm="http://schemas.microsoft.com/office/excel/2006/main">
          <x14:cfRule type="containsText" priority="1" operator="containsText" id="{46CD2A5C-6568-42A1-AFA8-66C0E58B03D2}">
            <xm:f>NOT(ISERROR(SEARCH($J$168,N170)))</xm:f>
            <xm:f>$J$168</xm:f>
            <x14:dxf>
              <font>
                <color theme="0"/>
              </font>
            </x14:dxf>
          </x14:cfRule>
          <xm:sqref>N170:O175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43"/>
  <sheetViews>
    <sheetView showGridLines="0" showRowColHeaders="0" zoomScale="80" zoomScaleNormal="80" workbookViewId="0">
      <selection activeCell="AC1" sqref="AC1"/>
    </sheetView>
  </sheetViews>
  <sheetFormatPr baseColWidth="10" defaultRowHeight="15" x14ac:dyDescent="0.25"/>
  <cols>
    <col min="1" max="2" width="2.7109375" style="2" customWidth="1"/>
    <col min="3" max="3" width="11.42578125" style="2"/>
    <col min="4" max="5" width="7.42578125" style="2" customWidth="1"/>
    <col min="6" max="6" width="11.42578125" style="2"/>
    <col min="7" max="7" width="13.5703125" style="2" customWidth="1"/>
    <col min="8" max="8" width="11.42578125" style="2"/>
    <col min="9" max="9" width="8.7109375" style="2" customWidth="1"/>
    <col min="10" max="10" width="11.42578125" style="2"/>
    <col min="11" max="11" width="13.28515625" style="2" customWidth="1"/>
    <col min="12" max="12" width="11.42578125" style="2"/>
    <col min="13" max="13" width="31.7109375" style="2" customWidth="1"/>
    <col min="14" max="14" width="11.42578125" style="2"/>
    <col min="15" max="15" width="26.7109375" style="2" customWidth="1"/>
    <col min="16" max="16" width="7" style="2" customWidth="1"/>
    <col min="17" max="17" width="16.85546875" style="2" customWidth="1"/>
    <col min="18" max="18" width="22.7109375" style="2" customWidth="1"/>
    <col min="19" max="19" width="3.28515625" style="2" customWidth="1"/>
    <col min="20" max="16384" width="11.42578125" style="2"/>
  </cols>
  <sheetData>
    <row r="1" spans="2:19" x14ac:dyDescent="0.25">
      <c r="L1" s="32"/>
      <c r="M1" s="58">
        <v>100</v>
      </c>
      <c r="N1" s="32"/>
      <c r="O1" s="32"/>
      <c r="P1" s="32"/>
      <c r="Q1" s="32"/>
      <c r="R1" s="33"/>
    </row>
    <row r="2" spans="2:19" x14ac:dyDescent="0.25">
      <c r="L2" s="32"/>
      <c r="M2" s="32"/>
      <c r="N2" s="32"/>
      <c r="O2" s="32"/>
      <c r="P2" s="32"/>
      <c r="Q2" s="32"/>
      <c r="R2" s="32"/>
    </row>
    <row r="3" spans="2:19" x14ac:dyDescent="0.25">
      <c r="L3" s="32"/>
      <c r="M3" s="32"/>
      <c r="N3" s="32"/>
      <c r="O3" s="32"/>
      <c r="P3" s="32"/>
      <c r="Q3" s="32"/>
      <c r="R3" s="32"/>
    </row>
    <row r="4" spans="2:19" ht="23.25" x14ac:dyDescent="0.35">
      <c r="D4" s="18"/>
      <c r="E4" s="18"/>
      <c r="F4" s="19"/>
      <c r="G4" s="20"/>
      <c r="L4" s="32"/>
      <c r="M4" s="32"/>
      <c r="N4" s="32"/>
      <c r="O4" s="32"/>
      <c r="P4" s="32"/>
      <c r="Q4" s="32"/>
      <c r="R4" s="32"/>
    </row>
    <row r="5" spans="2:19" x14ac:dyDescent="0.25">
      <c r="D5" s="18"/>
      <c r="E5" s="18"/>
    </row>
    <row r="6" spans="2:19" ht="20.100000000000001" customHeight="1" x14ac:dyDescent="0.25">
      <c r="B6" s="395" t="s">
        <v>7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6" t="s">
        <v>308</v>
      </c>
      <c r="O6" s="396"/>
      <c r="P6" s="396"/>
      <c r="Q6" s="396"/>
      <c r="R6" s="396"/>
      <c r="S6" s="396"/>
    </row>
    <row r="8" spans="2:19" ht="15.75" thickBot="1" x14ac:dyDescent="0.3"/>
    <row r="9" spans="2:19" ht="15.95" customHeight="1" x14ac:dyDescent="0.25">
      <c r="B9" s="397" t="s">
        <v>37</v>
      </c>
      <c r="C9" s="398"/>
      <c r="D9" s="398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</row>
    <row r="10" spans="2:19" ht="15.75" x14ac:dyDescent="0.25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30" t="s">
        <v>43</v>
      </c>
      <c r="R10" s="30" t="s">
        <v>45</v>
      </c>
      <c r="S10" s="26"/>
    </row>
    <row r="11" spans="2:19" x14ac:dyDescent="0.25">
      <c r="B11" s="24"/>
      <c r="C11" s="25"/>
      <c r="D11" s="25"/>
      <c r="E11" s="25"/>
      <c r="F11" s="366" t="s">
        <v>52</v>
      </c>
      <c r="G11" s="366"/>
      <c r="H11" s="366" t="s">
        <v>41</v>
      </c>
      <c r="I11" s="366"/>
      <c r="J11" s="366" t="s">
        <v>42</v>
      </c>
      <c r="K11" s="366"/>
      <c r="L11" s="366" t="s">
        <v>50</v>
      </c>
      <c r="M11" s="399"/>
      <c r="N11" s="391" t="s">
        <v>53</v>
      </c>
      <c r="O11" s="391"/>
      <c r="P11" s="25"/>
      <c r="Q11" s="390" t="s">
        <v>44</v>
      </c>
      <c r="R11" s="390" t="s">
        <v>46</v>
      </c>
      <c r="S11" s="26"/>
    </row>
    <row r="12" spans="2:19" ht="35.25" customHeight="1" x14ac:dyDescent="0.25">
      <c r="B12" s="24"/>
      <c r="C12" s="25"/>
      <c r="D12" s="25"/>
      <c r="E12" s="25"/>
      <c r="F12" s="366"/>
      <c r="G12" s="366"/>
      <c r="H12" s="366"/>
      <c r="I12" s="366"/>
      <c r="J12" s="366"/>
      <c r="K12" s="366"/>
      <c r="L12" s="366"/>
      <c r="M12" s="399"/>
      <c r="N12" s="391"/>
      <c r="O12" s="391"/>
      <c r="P12" s="25"/>
      <c r="Q12" s="390"/>
      <c r="R12" s="390"/>
      <c r="S12" s="26"/>
    </row>
    <row r="13" spans="2:19" x14ac:dyDescent="0.25">
      <c r="B13" s="24"/>
      <c r="C13" s="366" t="s">
        <v>38</v>
      </c>
      <c r="D13" s="366"/>
      <c r="E13" s="366"/>
      <c r="F13" s="367">
        <v>16</v>
      </c>
      <c r="G13" s="367"/>
      <c r="H13" s="368">
        <v>100</v>
      </c>
      <c r="I13" s="368"/>
      <c r="J13" s="365">
        <f>H13*F13</f>
        <v>1600</v>
      </c>
      <c r="K13" s="365"/>
      <c r="L13" s="388"/>
      <c r="M13" s="392"/>
      <c r="N13" s="382"/>
      <c r="O13" s="382"/>
      <c r="P13" s="25"/>
      <c r="Q13" s="365" t="s">
        <v>47</v>
      </c>
      <c r="R13" s="365" t="s">
        <v>78</v>
      </c>
      <c r="S13" s="26"/>
    </row>
    <row r="14" spans="2:19" ht="15.75" thickBot="1" x14ac:dyDescent="0.3">
      <c r="B14" s="24"/>
      <c r="C14" s="384"/>
      <c r="D14" s="384"/>
      <c r="E14" s="384"/>
      <c r="F14" s="385"/>
      <c r="G14" s="385"/>
      <c r="H14" s="386"/>
      <c r="I14" s="386"/>
      <c r="J14" s="387"/>
      <c r="K14" s="387"/>
      <c r="L14" s="389"/>
      <c r="M14" s="393"/>
      <c r="N14" s="383"/>
      <c r="O14" s="383"/>
      <c r="P14" s="25"/>
      <c r="Q14" s="365"/>
      <c r="R14" s="365"/>
      <c r="S14" s="26"/>
    </row>
    <row r="15" spans="2:19" ht="15.75" thickTop="1" x14ac:dyDescent="0.25">
      <c r="B15" s="24"/>
      <c r="C15" s="377" t="s">
        <v>40</v>
      </c>
      <c r="D15" s="377"/>
      <c r="E15" s="377"/>
      <c r="F15" s="378">
        <v>16</v>
      </c>
      <c r="G15" s="378"/>
      <c r="H15" s="379">
        <v>50</v>
      </c>
      <c r="I15" s="379"/>
      <c r="J15" s="380">
        <f t="shared" ref="J15" si="0">H15*F15</f>
        <v>800</v>
      </c>
      <c r="K15" s="380"/>
      <c r="L15" s="381">
        <f>((J13-J15)/J13)*100</f>
        <v>50</v>
      </c>
      <c r="M15" s="394"/>
      <c r="N15" s="376">
        <f>J13-J15</f>
        <v>800</v>
      </c>
      <c r="O15" s="376"/>
      <c r="P15" s="25"/>
      <c r="Q15" s="365" t="s">
        <v>47</v>
      </c>
      <c r="R15" s="365" t="s">
        <v>79</v>
      </c>
      <c r="S15" s="26"/>
    </row>
    <row r="16" spans="2:19" x14ac:dyDescent="0.25">
      <c r="B16" s="24"/>
      <c r="C16" s="366"/>
      <c r="D16" s="366"/>
      <c r="E16" s="366"/>
      <c r="F16" s="367"/>
      <c r="G16" s="367"/>
      <c r="H16" s="368"/>
      <c r="I16" s="368"/>
      <c r="J16" s="365"/>
      <c r="K16" s="365"/>
      <c r="L16" s="369"/>
      <c r="M16" s="370"/>
      <c r="N16" s="375"/>
      <c r="O16" s="375"/>
      <c r="P16" s="25"/>
      <c r="Q16" s="365"/>
      <c r="R16" s="365"/>
      <c r="S16" s="26"/>
    </row>
    <row r="17" spans="1:20" x14ac:dyDescent="0.25">
      <c r="B17" s="24"/>
      <c r="C17" s="366" t="s">
        <v>39</v>
      </c>
      <c r="D17" s="366"/>
      <c r="E17" s="366"/>
      <c r="F17" s="367">
        <v>16</v>
      </c>
      <c r="G17" s="367"/>
      <c r="H17" s="368">
        <v>50</v>
      </c>
      <c r="I17" s="368"/>
      <c r="J17" s="365">
        <f t="shared" ref="J17" si="1">H17*F17</f>
        <v>800</v>
      </c>
      <c r="K17" s="365"/>
      <c r="L17" s="369">
        <f>((J13-J17)/J13)*100</f>
        <v>50</v>
      </c>
      <c r="M17" s="370"/>
      <c r="N17" s="375">
        <f>J13-J17</f>
        <v>800</v>
      </c>
      <c r="O17" s="375"/>
      <c r="P17" s="25"/>
      <c r="Q17" s="365" t="s">
        <v>47</v>
      </c>
      <c r="R17" s="365" t="s">
        <v>78</v>
      </c>
      <c r="S17" s="26"/>
    </row>
    <row r="18" spans="1:20" x14ac:dyDescent="0.25">
      <c r="B18" s="24"/>
      <c r="C18" s="366"/>
      <c r="D18" s="366"/>
      <c r="E18" s="366"/>
      <c r="F18" s="367"/>
      <c r="G18" s="367"/>
      <c r="H18" s="368"/>
      <c r="I18" s="368"/>
      <c r="J18" s="365"/>
      <c r="K18" s="365"/>
      <c r="L18" s="369"/>
      <c r="M18" s="370"/>
      <c r="N18" s="375"/>
      <c r="O18" s="375"/>
      <c r="P18" s="25"/>
      <c r="Q18" s="365"/>
      <c r="R18" s="365"/>
      <c r="S18" s="26"/>
    </row>
    <row r="19" spans="1:20" x14ac:dyDescent="0.25">
      <c r="B19" s="24"/>
      <c r="C19" s="366" t="s">
        <v>216</v>
      </c>
      <c r="D19" s="366"/>
      <c r="E19" s="366"/>
      <c r="F19" s="367">
        <v>16</v>
      </c>
      <c r="G19" s="367"/>
      <c r="H19" s="368">
        <v>50</v>
      </c>
      <c r="I19" s="368"/>
      <c r="J19" s="365">
        <f t="shared" ref="J19" si="2">H19*F19</f>
        <v>800</v>
      </c>
      <c r="K19" s="365"/>
      <c r="L19" s="369">
        <f>((J13-J19)/J13)*100</f>
        <v>50</v>
      </c>
      <c r="M19" s="370"/>
      <c r="N19" s="375">
        <f>J13-J19</f>
        <v>800</v>
      </c>
      <c r="O19" s="375"/>
      <c r="P19" s="25"/>
      <c r="Q19" s="365" t="s">
        <v>47</v>
      </c>
      <c r="R19" s="365" t="s">
        <v>309</v>
      </c>
      <c r="S19" s="26"/>
    </row>
    <row r="20" spans="1:20" x14ac:dyDescent="0.25">
      <c r="B20" s="24"/>
      <c r="C20" s="366"/>
      <c r="D20" s="366"/>
      <c r="E20" s="366"/>
      <c r="F20" s="367"/>
      <c r="G20" s="367"/>
      <c r="H20" s="368"/>
      <c r="I20" s="368"/>
      <c r="J20" s="365"/>
      <c r="K20" s="365"/>
      <c r="L20" s="369"/>
      <c r="M20" s="370"/>
      <c r="N20" s="375"/>
      <c r="O20" s="375"/>
      <c r="P20" s="25"/>
      <c r="Q20" s="365"/>
      <c r="R20" s="365"/>
      <c r="S20" s="26"/>
    </row>
    <row r="21" spans="1:20" x14ac:dyDescent="0.25">
      <c r="B21" s="24"/>
      <c r="C21" s="115"/>
      <c r="D21" s="115"/>
      <c r="E21" s="115"/>
      <c r="F21" s="34"/>
      <c r="G21" s="34"/>
      <c r="H21" s="35"/>
      <c r="I21" s="35"/>
      <c r="J21" s="36"/>
      <c r="K21" s="36"/>
      <c r="L21" s="113"/>
      <c r="M21" s="113"/>
      <c r="N21" s="114"/>
      <c r="O21" s="114"/>
      <c r="P21" s="25"/>
      <c r="Q21" s="36"/>
      <c r="R21" s="36"/>
      <c r="S21" s="26"/>
    </row>
    <row r="22" spans="1:20" ht="51" customHeight="1" x14ac:dyDescent="0.25">
      <c r="B22" s="24"/>
      <c r="C22" s="115"/>
      <c r="D22" s="115"/>
      <c r="E22" s="115"/>
      <c r="F22" s="34"/>
      <c r="G22" s="34"/>
      <c r="H22" s="35"/>
      <c r="I22" s="35"/>
      <c r="J22" s="36"/>
      <c r="K22" s="36"/>
      <c r="L22" s="371" t="s">
        <v>90</v>
      </c>
      <c r="M22" s="371"/>
      <c r="N22" s="372" t="s">
        <v>55</v>
      </c>
      <c r="O22" s="372"/>
      <c r="P22" s="25"/>
      <c r="Q22" s="36"/>
      <c r="R22" s="36"/>
      <c r="S22" s="26"/>
    </row>
    <row r="23" spans="1:20" x14ac:dyDescent="0.25">
      <c r="B23" s="24"/>
      <c r="C23" s="31"/>
      <c r="D23" s="31"/>
      <c r="E23" s="31"/>
      <c r="F23" s="34"/>
      <c r="G23" s="34"/>
      <c r="H23" s="35"/>
      <c r="I23" s="35"/>
      <c r="J23" s="36"/>
      <c r="K23" s="36"/>
      <c r="L23" s="37"/>
      <c r="M23" s="37"/>
      <c r="N23" s="372"/>
      <c r="O23" s="372"/>
      <c r="P23" s="25"/>
      <c r="Q23" s="36"/>
      <c r="R23" s="36"/>
      <c r="S23" s="26"/>
    </row>
    <row r="24" spans="1:20" ht="15.75" thickBot="1" x14ac:dyDescent="0.3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</row>
    <row r="27" spans="1:20" ht="15.75" thickBo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.75" customHeight="1" x14ac:dyDescent="0.25">
      <c r="A28" s="25"/>
      <c r="B28" s="373" t="s">
        <v>48</v>
      </c>
      <c r="C28" s="374"/>
      <c r="D28" s="374"/>
      <c r="E28" s="21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/>
      <c r="T28" s="25"/>
    </row>
    <row r="29" spans="1:20" ht="15.75" x14ac:dyDescent="0.25">
      <c r="A29" s="25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30" t="s">
        <v>43</v>
      </c>
      <c r="R29" s="30" t="s">
        <v>45</v>
      </c>
      <c r="S29" s="26"/>
      <c r="T29" s="25"/>
    </row>
    <row r="30" spans="1:20" ht="15" customHeight="1" x14ac:dyDescent="0.25">
      <c r="A30" s="25"/>
      <c r="B30" s="24"/>
      <c r="C30" s="25"/>
      <c r="D30" s="25"/>
      <c r="E30" s="25"/>
      <c r="F30" s="366" t="s">
        <v>52</v>
      </c>
      <c r="G30" s="366"/>
      <c r="H30" s="366" t="s">
        <v>41</v>
      </c>
      <c r="I30" s="366"/>
      <c r="J30" s="366" t="s">
        <v>42</v>
      </c>
      <c r="K30" s="366"/>
      <c r="L30" s="366" t="s">
        <v>50</v>
      </c>
      <c r="M30" s="366"/>
      <c r="N30" s="391" t="s">
        <v>54</v>
      </c>
      <c r="O30" s="391"/>
      <c r="P30" s="25"/>
      <c r="Q30" s="390" t="s">
        <v>44</v>
      </c>
      <c r="R30" s="390" t="s">
        <v>46</v>
      </c>
      <c r="S30" s="26"/>
      <c r="T30" s="25"/>
    </row>
    <row r="31" spans="1:20" ht="35.25" customHeight="1" x14ac:dyDescent="0.25">
      <c r="A31" s="25"/>
      <c r="B31" s="24"/>
      <c r="C31" s="25"/>
      <c r="D31" s="25"/>
      <c r="E31" s="25"/>
      <c r="F31" s="366"/>
      <c r="G31" s="366"/>
      <c r="H31" s="366"/>
      <c r="I31" s="366"/>
      <c r="J31" s="366"/>
      <c r="K31" s="366"/>
      <c r="L31" s="366"/>
      <c r="M31" s="366"/>
      <c r="N31" s="391"/>
      <c r="O31" s="391"/>
      <c r="P31" s="25"/>
      <c r="Q31" s="390"/>
      <c r="R31" s="390"/>
      <c r="S31" s="26"/>
      <c r="T31" s="25"/>
    </row>
    <row r="32" spans="1:20" ht="15" customHeight="1" x14ac:dyDescent="0.25">
      <c r="A32" s="25"/>
      <c r="B32" s="24"/>
      <c r="C32" s="366" t="s">
        <v>38</v>
      </c>
      <c r="D32" s="366"/>
      <c r="E32" s="366"/>
      <c r="F32" s="367">
        <v>32</v>
      </c>
      <c r="G32" s="367"/>
      <c r="H32" s="368"/>
      <c r="I32" s="368"/>
      <c r="J32" s="365">
        <f>H32*F32</f>
        <v>0</v>
      </c>
      <c r="K32" s="365"/>
      <c r="L32" s="388"/>
      <c r="M32" s="388"/>
      <c r="N32" s="382"/>
      <c r="O32" s="382"/>
      <c r="P32" s="25"/>
      <c r="Q32" s="365" t="s">
        <v>47</v>
      </c>
      <c r="R32" s="365" t="s">
        <v>80</v>
      </c>
      <c r="S32" s="26"/>
      <c r="T32" s="25"/>
    </row>
    <row r="33" spans="1:20" ht="15.75" thickBot="1" x14ac:dyDescent="0.3">
      <c r="A33" s="25"/>
      <c r="B33" s="24"/>
      <c r="C33" s="384"/>
      <c r="D33" s="384"/>
      <c r="E33" s="384"/>
      <c r="F33" s="385"/>
      <c r="G33" s="385"/>
      <c r="H33" s="386"/>
      <c r="I33" s="386"/>
      <c r="J33" s="387"/>
      <c r="K33" s="387"/>
      <c r="L33" s="389"/>
      <c r="M33" s="389"/>
      <c r="N33" s="383"/>
      <c r="O33" s="383"/>
      <c r="P33" s="25"/>
      <c r="Q33" s="365"/>
      <c r="R33" s="365"/>
      <c r="S33" s="26"/>
      <c r="T33" s="25"/>
    </row>
    <row r="34" spans="1:20" ht="15" customHeight="1" thickTop="1" x14ac:dyDescent="0.25">
      <c r="A34" s="25"/>
      <c r="B34" s="24"/>
      <c r="C34" s="377" t="s">
        <v>40</v>
      </c>
      <c r="D34" s="377"/>
      <c r="E34" s="377"/>
      <c r="F34" s="378">
        <v>32</v>
      </c>
      <c r="G34" s="378"/>
      <c r="H34" s="379"/>
      <c r="I34" s="379"/>
      <c r="J34" s="380">
        <f t="shared" ref="J34" si="3">H34*F34</f>
        <v>0</v>
      </c>
      <c r="K34" s="380"/>
      <c r="L34" s="381" t="e">
        <f>((J32-J34)/J32)*100</f>
        <v>#DIV/0!</v>
      </c>
      <c r="M34" s="381"/>
      <c r="N34" s="376">
        <f>J32-J34</f>
        <v>0</v>
      </c>
      <c r="O34" s="376"/>
      <c r="P34" s="25"/>
      <c r="Q34" s="365" t="s">
        <v>47</v>
      </c>
      <c r="R34" s="365" t="s">
        <v>80</v>
      </c>
      <c r="S34" s="26"/>
      <c r="T34" s="25"/>
    </row>
    <row r="35" spans="1:20" x14ac:dyDescent="0.25">
      <c r="A35" s="25"/>
      <c r="B35" s="24"/>
      <c r="C35" s="366"/>
      <c r="D35" s="366"/>
      <c r="E35" s="366"/>
      <c r="F35" s="367"/>
      <c r="G35" s="367"/>
      <c r="H35" s="368"/>
      <c r="I35" s="368"/>
      <c r="J35" s="365"/>
      <c r="K35" s="365"/>
      <c r="L35" s="369"/>
      <c r="M35" s="369"/>
      <c r="N35" s="375"/>
      <c r="O35" s="375"/>
      <c r="P35" s="25"/>
      <c r="Q35" s="365"/>
      <c r="R35" s="365"/>
      <c r="S35" s="26"/>
      <c r="T35" s="25"/>
    </row>
    <row r="36" spans="1:20" ht="15" customHeight="1" x14ac:dyDescent="0.25">
      <c r="A36" s="25"/>
      <c r="B36" s="24"/>
      <c r="C36" s="366" t="s">
        <v>39</v>
      </c>
      <c r="D36" s="366"/>
      <c r="E36" s="366"/>
      <c r="F36" s="367">
        <v>32</v>
      </c>
      <c r="G36" s="367"/>
      <c r="H36" s="368"/>
      <c r="I36" s="368"/>
      <c r="J36" s="365">
        <f t="shared" ref="J36" si="4">H36*F36</f>
        <v>0</v>
      </c>
      <c r="K36" s="365"/>
      <c r="L36" s="369" t="e">
        <f>((J32-J36)/J32)*100</f>
        <v>#DIV/0!</v>
      </c>
      <c r="M36" s="369"/>
      <c r="N36" s="375">
        <f>J32-J36</f>
        <v>0</v>
      </c>
      <c r="O36" s="375"/>
      <c r="P36" s="25"/>
      <c r="Q36" s="365" t="s">
        <v>47</v>
      </c>
      <c r="R36" s="365" t="s">
        <v>80</v>
      </c>
      <c r="S36" s="26"/>
      <c r="T36" s="25"/>
    </row>
    <row r="37" spans="1:20" x14ac:dyDescent="0.25">
      <c r="A37" s="25"/>
      <c r="B37" s="24"/>
      <c r="C37" s="366"/>
      <c r="D37" s="366"/>
      <c r="E37" s="366"/>
      <c r="F37" s="367"/>
      <c r="G37" s="367"/>
      <c r="H37" s="368"/>
      <c r="I37" s="368"/>
      <c r="J37" s="365"/>
      <c r="K37" s="365"/>
      <c r="L37" s="369"/>
      <c r="M37" s="369"/>
      <c r="N37" s="375"/>
      <c r="O37" s="375"/>
      <c r="P37" s="25"/>
      <c r="Q37" s="365"/>
      <c r="R37" s="365"/>
      <c r="S37" s="26"/>
      <c r="T37" s="25"/>
    </row>
    <row r="38" spans="1:20" ht="15" customHeight="1" x14ac:dyDescent="0.25">
      <c r="A38" s="25"/>
      <c r="B38" s="24"/>
      <c r="C38" s="366" t="s">
        <v>216</v>
      </c>
      <c r="D38" s="366"/>
      <c r="E38" s="366"/>
      <c r="F38" s="367">
        <v>32</v>
      </c>
      <c r="G38" s="367"/>
      <c r="H38" s="368"/>
      <c r="I38" s="368"/>
      <c r="J38" s="365">
        <f t="shared" ref="J38" si="5">H38*F38</f>
        <v>0</v>
      </c>
      <c r="K38" s="365"/>
      <c r="L38" s="369" t="e">
        <f>((J32-J38)/J32)*100</f>
        <v>#DIV/0!</v>
      </c>
      <c r="M38" s="369"/>
      <c r="N38" s="375">
        <f>J32-J38</f>
        <v>0</v>
      </c>
      <c r="O38" s="375"/>
      <c r="P38" s="25"/>
      <c r="Q38" s="365" t="s">
        <v>47</v>
      </c>
      <c r="R38" s="365" t="s">
        <v>310</v>
      </c>
      <c r="S38" s="26"/>
      <c r="T38" s="25"/>
    </row>
    <row r="39" spans="1:20" x14ac:dyDescent="0.25">
      <c r="A39" s="25"/>
      <c r="B39" s="24"/>
      <c r="C39" s="366"/>
      <c r="D39" s="366"/>
      <c r="E39" s="366"/>
      <c r="F39" s="367"/>
      <c r="G39" s="367"/>
      <c r="H39" s="368"/>
      <c r="I39" s="368"/>
      <c r="J39" s="365"/>
      <c r="K39" s="365"/>
      <c r="L39" s="369"/>
      <c r="M39" s="369"/>
      <c r="N39" s="375"/>
      <c r="O39" s="375"/>
      <c r="P39" s="25"/>
      <c r="Q39" s="365"/>
      <c r="R39" s="365"/>
      <c r="S39" s="26"/>
      <c r="T39" s="25"/>
    </row>
    <row r="40" spans="1:20" x14ac:dyDescent="0.25">
      <c r="A40" s="25"/>
      <c r="B40" s="24"/>
      <c r="C40" s="31"/>
      <c r="D40" s="31"/>
      <c r="E40" s="31"/>
      <c r="F40" s="34"/>
      <c r="G40" s="34"/>
      <c r="H40" s="35"/>
      <c r="I40" s="35"/>
      <c r="J40" s="36"/>
      <c r="K40" s="36"/>
      <c r="L40" s="37"/>
      <c r="M40" s="37"/>
      <c r="N40" s="38"/>
      <c r="O40" s="38"/>
      <c r="P40" s="25"/>
      <c r="Q40" s="25"/>
      <c r="R40" s="25"/>
      <c r="S40" s="26"/>
      <c r="T40" s="25"/>
    </row>
    <row r="41" spans="1:20" ht="45.75" customHeight="1" x14ac:dyDescent="0.25">
      <c r="A41" s="25"/>
      <c r="B41" s="24"/>
      <c r="C41" s="31"/>
      <c r="D41" s="31"/>
      <c r="E41" s="31"/>
      <c r="F41" s="34"/>
      <c r="G41" s="34"/>
      <c r="H41" s="35"/>
      <c r="I41" s="35"/>
      <c r="J41" s="36"/>
      <c r="K41" s="36"/>
      <c r="L41" s="371" t="s">
        <v>51</v>
      </c>
      <c r="M41" s="371"/>
      <c r="N41" s="372" t="s">
        <v>56</v>
      </c>
      <c r="O41" s="372"/>
      <c r="P41" s="25"/>
      <c r="Q41" s="25"/>
      <c r="R41" s="25"/>
      <c r="S41" s="26"/>
      <c r="T41" s="25"/>
    </row>
    <row r="42" spans="1:20" x14ac:dyDescent="0.25">
      <c r="A42" s="25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5"/>
    </row>
    <row r="43" spans="1:20" ht="15.75" thickBot="1" x14ac:dyDescent="0.3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</row>
  </sheetData>
  <sheetProtection password="EEF6" sheet="1" objects="1" scenarios="1"/>
  <mergeCells count="87">
    <mergeCell ref="B6:M6"/>
    <mergeCell ref="N6:S6"/>
    <mergeCell ref="R11:R12"/>
    <mergeCell ref="B9:D9"/>
    <mergeCell ref="F11:G12"/>
    <mergeCell ref="H11:I12"/>
    <mergeCell ref="J11:K12"/>
    <mergeCell ref="L11:M12"/>
    <mergeCell ref="Q11:Q12"/>
    <mergeCell ref="N11:O12"/>
    <mergeCell ref="L17:M18"/>
    <mergeCell ref="C13:E14"/>
    <mergeCell ref="F13:G14"/>
    <mergeCell ref="H13:I14"/>
    <mergeCell ref="J13:K14"/>
    <mergeCell ref="L13:M14"/>
    <mergeCell ref="C15:E16"/>
    <mergeCell ref="F15:G16"/>
    <mergeCell ref="H15:I16"/>
    <mergeCell ref="J15:K16"/>
    <mergeCell ref="L15:M16"/>
    <mergeCell ref="C17:E18"/>
    <mergeCell ref="F17:G18"/>
    <mergeCell ref="H17:I18"/>
    <mergeCell ref="J17:K18"/>
    <mergeCell ref="Q30:Q31"/>
    <mergeCell ref="R30:R31"/>
    <mergeCell ref="N30:O31"/>
    <mergeCell ref="Q13:Q14"/>
    <mergeCell ref="R13:R14"/>
    <mergeCell ref="Q15:Q16"/>
    <mergeCell ref="R15:R16"/>
    <mergeCell ref="Q19:Q20"/>
    <mergeCell ref="R19:R20"/>
    <mergeCell ref="N19:O20"/>
    <mergeCell ref="N13:O14"/>
    <mergeCell ref="N15:O16"/>
    <mergeCell ref="N17:O18"/>
    <mergeCell ref="Q17:Q18"/>
    <mergeCell ref="R17:R18"/>
    <mergeCell ref="R32:R33"/>
    <mergeCell ref="N32:O33"/>
    <mergeCell ref="C32:E33"/>
    <mergeCell ref="F32:G33"/>
    <mergeCell ref="H32:I33"/>
    <mergeCell ref="J32:K33"/>
    <mergeCell ref="L32:M33"/>
    <mergeCell ref="Q32:Q33"/>
    <mergeCell ref="R34:R35"/>
    <mergeCell ref="C36:E37"/>
    <mergeCell ref="F36:G37"/>
    <mergeCell ref="H36:I37"/>
    <mergeCell ref="J36:K37"/>
    <mergeCell ref="L36:M37"/>
    <mergeCell ref="Q36:Q37"/>
    <mergeCell ref="R36:R37"/>
    <mergeCell ref="N34:O35"/>
    <mergeCell ref="N36:O37"/>
    <mergeCell ref="C34:E35"/>
    <mergeCell ref="F34:G35"/>
    <mergeCell ref="H34:I35"/>
    <mergeCell ref="J34:K35"/>
    <mergeCell ref="L34:M35"/>
    <mergeCell ref="Q34:Q35"/>
    <mergeCell ref="L41:M41"/>
    <mergeCell ref="N22:O22"/>
    <mergeCell ref="N23:O23"/>
    <mergeCell ref="N41:O41"/>
    <mergeCell ref="B28:D28"/>
    <mergeCell ref="L22:M22"/>
    <mergeCell ref="F30:G31"/>
    <mergeCell ref="H30:I31"/>
    <mergeCell ref="J30:K31"/>
    <mergeCell ref="L30:M31"/>
    <mergeCell ref="N38:O39"/>
    <mergeCell ref="C19:E20"/>
    <mergeCell ref="F19:G20"/>
    <mergeCell ref="H19:I20"/>
    <mergeCell ref="J19:K20"/>
    <mergeCell ref="L19:M20"/>
    <mergeCell ref="Q38:Q39"/>
    <mergeCell ref="R38:R39"/>
    <mergeCell ref="C38:E39"/>
    <mergeCell ref="F38:G39"/>
    <mergeCell ref="H38:I39"/>
    <mergeCell ref="J38:K39"/>
    <mergeCell ref="L38:M39"/>
  </mergeCells>
  <conditionalFormatting sqref="L21:M21 L13:N13 L14:M14 N15 N17 L23:M23 L22">
    <cfRule type="cellIs" dxfId="299" priority="11" operator="equal">
      <formula>$P$1</formula>
    </cfRule>
  </conditionalFormatting>
  <conditionalFormatting sqref="L37:M37 L32:N32 L33:M33 L34:N34 L35:M35 L36:N36 L41 L40:M40">
    <cfRule type="cellIs" dxfId="298" priority="8" operator="equal">
      <formula>$M$1</formula>
    </cfRule>
  </conditionalFormatting>
  <conditionalFormatting sqref="N19">
    <cfRule type="cellIs" dxfId="297" priority="5" operator="equal">
      <formula>$P$1</formula>
    </cfRule>
  </conditionalFormatting>
  <conditionalFormatting sqref="L39:M39 L38:N38">
    <cfRule type="cellIs" dxfId="296" priority="2" operator="equal">
      <formula>$M$1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7B49C2DF-5990-4D0D-A8BF-5972F458F9DB}">
            <xm:f>NOT(ISERROR(SEARCH($J$13,N13)))</xm:f>
            <xm:f>$J$13</xm:f>
            <x14:dxf>
              <font>
                <color theme="0"/>
              </font>
            </x14:dxf>
          </x14:cfRule>
          <xm:sqref>N13:O18</xm:sqref>
        </x14:conditionalFormatting>
        <x14:conditionalFormatting xmlns:xm="http://schemas.microsoft.com/office/excel/2006/main">
          <x14:cfRule type="containsText" priority="7" operator="containsText" id="{25892E13-E0FD-4A33-A0D0-A858DEA0C5A2}">
            <xm:f>NOT(ISERROR(SEARCH($J$13+$J$32,N32)))</xm:f>
            <xm:f>$J$13+$J$32</xm:f>
            <x14:dxf>
              <font>
                <color theme="0"/>
              </font>
            </x14:dxf>
          </x14:cfRule>
          <xm:sqref>N32:O37 N40:O40</xm:sqref>
        </x14:conditionalFormatting>
        <x14:conditionalFormatting xmlns:xm="http://schemas.microsoft.com/office/excel/2006/main">
          <x14:cfRule type="containsText" priority="6" operator="containsText" id="{5C78A5F1-0099-413F-87CC-CEAA06E4222D}">
            <xm:f>NOT(ISERROR(SEARCH($M$1,L15)))</xm:f>
            <xm:f>$M$1</xm:f>
            <x14:dxf>
              <font>
                <color theme="0"/>
              </font>
            </x14:dxf>
          </x14:cfRule>
          <xm:sqref>L15:M18</xm:sqref>
        </x14:conditionalFormatting>
        <x14:conditionalFormatting xmlns:xm="http://schemas.microsoft.com/office/excel/2006/main">
          <x14:cfRule type="containsText" priority="3" operator="containsText" id="{E73A3BD4-E775-4112-8B57-281D34607FB9}">
            <xm:f>NOT(ISERROR(SEARCH($M$1,L19)))</xm:f>
            <xm:f>$M$1</xm:f>
            <x14:dxf>
              <font>
                <color theme="0"/>
              </font>
            </x14:dxf>
          </x14:cfRule>
          <xm:sqref>L19:M20</xm:sqref>
        </x14:conditionalFormatting>
        <x14:conditionalFormatting xmlns:xm="http://schemas.microsoft.com/office/excel/2006/main">
          <x14:cfRule type="containsText" priority="4" operator="containsText" id="{A2FCAD9C-E328-4D5F-90BF-C629D4ADD311}">
            <xm:f>NOT(ISERROR(SEARCH($J$13,N19)))</xm:f>
            <xm:f>$J$13</xm:f>
            <x14:dxf>
              <font>
                <color theme="0"/>
              </font>
            </x14:dxf>
          </x14:cfRule>
          <xm:sqref>N19:O20</xm:sqref>
        </x14:conditionalFormatting>
        <x14:conditionalFormatting xmlns:xm="http://schemas.microsoft.com/office/excel/2006/main">
          <x14:cfRule type="containsText" priority="1" operator="containsText" id="{1F7FFD48-E5B0-4AF1-A258-734A426B2274}">
            <xm:f>NOT(ISERROR(SEARCH($J$13+$J$32,N38)))</xm:f>
            <xm:f>$J$13+$J$32</xm:f>
            <x14:dxf>
              <font>
                <color theme="0"/>
              </font>
            </x14:dxf>
          </x14:cfRule>
          <xm:sqref>N38:O39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T81"/>
  <sheetViews>
    <sheetView showGridLines="0" showRowColHeaders="0" zoomScale="80" zoomScaleNormal="80" workbookViewId="0">
      <selection activeCell="Y27" sqref="Y27"/>
    </sheetView>
  </sheetViews>
  <sheetFormatPr baseColWidth="10" defaultRowHeight="15" x14ac:dyDescent="0.25"/>
  <cols>
    <col min="1" max="2" width="2.7109375" style="2" customWidth="1"/>
    <col min="3" max="3" width="11.42578125" style="2"/>
    <col min="4" max="5" width="7.42578125" style="2" customWidth="1"/>
    <col min="6" max="6" width="11.42578125" style="2"/>
    <col min="7" max="7" width="13.5703125" style="2" customWidth="1"/>
    <col min="8" max="8" width="11.42578125" style="2"/>
    <col min="9" max="9" width="8.7109375" style="2" customWidth="1"/>
    <col min="10" max="10" width="11.42578125" style="2"/>
    <col min="11" max="11" width="13.28515625" style="2" customWidth="1"/>
    <col min="12" max="12" width="11.42578125" style="2"/>
    <col min="13" max="13" width="31.7109375" style="2" customWidth="1"/>
    <col min="14" max="14" width="11.42578125" style="2"/>
    <col min="15" max="15" width="26.7109375" style="2" customWidth="1"/>
    <col min="16" max="16" width="7" style="2" customWidth="1"/>
    <col min="17" max="17" width="19" style="2" customWidth="1"/>
    <col min="18" max="18" width="22.85546875" style="2" customWidth="1"/>
    <col min="19" max="19" width="3.85546875" style="2" customWidth="1"/>
    <col min="20" max="16384" width="11.42578125" style="2"/>
  </cols>
  <sheetData>
    <row r="1" spans="2:19" x14ac:dyDescent="0.25">
      <c r="L1" s="32"/>
      <c r="M1" s="32"/>
      <c r="N1" s="32"/>
      <c r="O1" s="32"/>
      <c r="P1" s="57">
        <v>100</v>
      </c>
      <c r="Q1" s="32"/>
      <c r="R1" s="33"/>
    </row>
    <row r="2" spans="2:19" x14ac:dyDescent="0.25">
      <c r="L2" s="32"/>
      <c r="M2" s="32"/>
      <c r="N2" s="32"/>
      <c r="O2" s="32"/>
      <c r="P2" s="32"/>
      <c r="Q2" s="32"/>
      <c r="R2" s="32"/>
    </row>
    <row r="3" spans="2:19" x14ac:dyDescent="0.25">
      <c r="L3" s="32"/>
      <c r="M3" s="32"/>
      <c r="N3" s="32"/>
      <c r="O3" s="32"/>
      <c r="P3" s="32"/>
      <c r="Q3" s="32"/>
      <c r="R3" s="32"/>
    </row>
    <row r="4" spans="2:19" ht="23.25" x14ac:dyDescent="0.35">
      <c r="D4" s="18"/>
      <c r="E4" s="18"/>
      <c r="F4" s="19"/>
      <c r="G4" s="20"/>
      <c r="L4" s="32"/>
      <c r="M4" s="32"/>
      <c r="N4" s="32"/>
      <c r="O4" s="32"/>
      <c r="P4" s="32"/>
      <c r="Q4" s="32"/>
      <c r="R4" s="32"/>
    </row>
    <row r="5" spans="2:19" x14ac:dyDescent="0.25">
      <c r="D5" s="18"/>
      <c r="E5" s="18"/>
    </row>
    <row r="6" spans="2:19" ht="20.100000000000001" customHeight="1" x14ac:dyDescent="0.25">
      <c r="B6" s="395" t="s">
        <v>11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6" t="s">
        <v>311</v>
      </c>
      <c r="O6" s="396"/>
      <c r="P6" s="396"/>
      <c r="Q6" s="396"/>
      <c r="R6" s="396"/>
      <c r="S6" s="396"/>
    </row>
    <row r="8" spans="2:19" ht="15.75" thickBot="1" x14ac:dyDescent="0.3"/>
    <row r="9" spans="2:19" ht="15.95" customHeight="1" x14ac:dyDescent="0.25">
      <c r="B9" s="397" t="s">
        <v>57</v>
      </c>
      <c r="C9" s="398"/>
      <c r="D9" s="398"/>
      <c r="E9" s="398"/>
      <c r="F9" s="398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</row>
    <row r="10" spans="2:19" ht="15.75" x14ac:dyDescent="0.25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30" t="s">
        <v>43</v>
      </c>
      <c r="R10" s="30" t="s">
        <v>45</v>
      </c>
      <c r="S10" s="26"/>
    </row>
    <row r="11" spans="2:19" ht="15.75" customHeight="1" x14ac:dyDescent="0.25">
      <c r="B11" s="24"/>
      <c r="C11" s="400" t="s">
        <v>318</v>
      </c>
      <c r="D11" s="400"/>
      <c r="E11" s="400"/>
      <c r="F11" s="400"/>
      <c r="G11" s="400"/>
      <c r="H11" s="400"/>
      <c r="I11" s="400"/>
      <c r="J11" s="25"/>
      <c r="K11" s="25"/>
      <c r="L11" s="25"/>
      <c r="M11" s="25"/>
      <c r="N11" s="25"/>
      <c r="O11" s="25"/>
      <c r="P11" s="25"/>
      <c r="Q11" s="404" t="s">
        <v>66</v>
      </c>
      <c r="R11" s="404" t="s">
        <v>66</v>
      </c>
      <c r="S11" s="26"/>
    </row>
    <row r="12" spans="2:19" ht="15.75" customHeight="1" x14ac:dyDescent="0.25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404"/>
      <c r="R12" s="404"/>
      <c r="S12" s="26"/>
    </row>
    <row r="13" spans="2:19" x14ac:dyDescent="0.25">
      <c r="B13" s="24"/>
      <c r="C13" s="25"/>
      <c r="D13" s="25"/>
      <c r="E13" s="25"/>
      <c r="F13" s="366" t="s">
        <v>61</v>
      </c>
      <c r="G13" s="366"/>
      <c r="H13" s="366" t="s">
        <v>41</v>
      </c>
      <c r="I13" s="366"/>
      <c r="J13" s="366" t="s">
        <v>64</v>
      </c>
      <c r="K13" s="366"/>
      <c r="L13" s="366" t="s">
        <v>62</v>
      </c>
      <c r="M13" s="366"/>
      <c r="N13" s="391" t="s">
        <v>63</v>
      </c>
      <c r="O13" s="391"/>
      <c r="P13" s="25"/>
      <c r="Q13" s="390" t="s">
        <v>65</v>
      </c>
      <c r="R13" s="390" t="s">
        <v>46</v>
      </c>
      <c r="S13" s="26"/>
    </row>
    <row r="14" spans="2:19" ht="35.25" customHeight="1" x14ac:dyDescent="0.25">
      <c r="B14" s="24"/>
      <c r="C14" s="25"/>
      <c r="D14" s="25"/>
      <c r="E14" s="25"/>
      <c r="F14" s="366"/>
      <c r="G14" s="366"/>
      <c r="H14" s="366"/>
      <c r="I14" s="366"/>
      <c r="J14" s="366"/>
      <c r="K14" s="366"/>
      <c r="L14" s="366"/>
      <c r="M14" s="366"/>
      <c r="N14" s="391"/>
      <c r="O14" s="391"/>
      <c r="P14" s="25"/>
      <c r="Q14" s="390"/>
      <c r="R14" s="390"/>
      <c r="S14" s="26"/>
    </row>
    <row r="15" spans="2:19" x14ac:dyDescent="0.25">
      <c r="B15" s="24"/>
      <c r="C15" s="366" t="s">
        <v>60</v>
      </c>
      <c r="D15" s="366"/>
      <c r="E15" s="366"/>
      <c r="F15" s="367">
        <v>12</v>
      </c>
      <c r="G15" s="367"/>
      <c r="H15" s="368"/>
      <c r="I15" s="368"/>
      <c r="J15" s="365">
        <f>H15*F15</f>
        <v>0</v>
      </c>
      <c r="K15" s="365"/>
      <c r="L15" s="388"/>
      <c r="M15" s="388"/>
      <c r="N15" s="382"/>
      <c r="O15" s="382"/>
      <c r="P15" s="25"/>
      <c r="Q15" s="401" t="s">
        <v>76</v>
      </c>
      <c r="R15" s="401" t="s">
        <v>312</v>
      </c>
      <c r="S15" s="26"/>
    </row>
    <row r="16" spans="2:19" ht="15.75" thickBot="1" x14ac:dyDescent="0.3">
      <c r="B16" s="24"/>
      <c r="C16" s="384"/>
      <c r="D16" s="384"/>
      <c r="E16" s="384"/>
      <c r="F16" s="385"/>
      <c r="G16" s="385"/>
      <c r="H16" s="386"/>
      <c r="I16" s="386"/>
      <c r="J16" s="387"/>
      <c r="K16" s="387"/>
      <c r="L16" s="389"/>
      <c r="M16" s="389"/>
      <c r="N16" s="383"/>
      <c r="O16" s="383"/>
      <c r="P16" s="25"/>
      <c r="Q16" s="401"/>
      <c r="R16" s="401"/>
      <c r="S16" s="26"/>
    </row>
    <row r="17" spans="2:19" ht="15.75" thickTop="1" x14ac:dyDescent="0.25">
      <c r="B17" s="24"/>
      <c r="C17" s="377" t="s">
        <v>59</v>
      </c>
      <c r="D17" s="377"/>
      <c r="E17" s="377"/>
      <c r="F17" s="378">
        <v>12</v>
      </c>
      <c r="G17" s="378"/>
      <c r="H17" s="379"/>
      <c r="I17" s="379"/>
      <c r="J17" s="380">
        <f t="shared" ref="J17" si="0">H17*F17</f>
        <v>0</v>
      </c>
      <c r="K17" s="380"/>
      <c r="L17" s="381" t="e">
        <f>((J15-J17)/J15)*100</f>
        <v>#DIV/0!</v>
      </c>
      <c r="M17" s="381"/>
      <c r="N17" s="376">
        <f>J15-J17</f>
        <v>0</v>
      </c>
      <c r="O17" s="376"/>
      <c r="P17" s="25"/>
      <c r="Q17" s="401" t="s">
        <v>313</v>
      </c>
      <c r="R17" s="401" t="s">
        <v>77</v>
      </c>
      <c r="S17" s="26"/>
    </row>
    <row r="18" spans="2:19" x14ac:dyDescent="0.25">
      <c r="B18" s="24"/>
      <c r="C18" s="366"/>
      <c r="D18" s="366"/>
      <c r="E18" s="366"/>
      <c r="F18" s="367"/>
      <c r="G18" s="367"/>
      <c r="H18" s="368"/>
      <c r="I18" s="368"/>
      <c r="J18" s="365"/>
      <c r="K18" s="365"/>
      <c r="L18" s="369"/>
      <c r="M18" s="369"/>
      <c r="N18" s="375"/>
      <c r="O18" s="375"/>
      <c r="P18" s="25"/>
      <c r="Q18" s="401"/>
      <c r="R18" s="401"/>
      <c r="S18" s="26"/>
    </row>
    <row r="19" spans="2:19" x14ac:dyDescent="0.25">
      <c r="B19" s="24"/>
      <c r="C19" s="31"/>
      <c r="D19" s="31"/>
      <c r="E19" s="31"/>
      <c r="F19" s="34"/>
      <c r="G19" s="47"/>
      <c r="H19" s="35"/>
      <c r="I19" s="35"/>
      <c r="J19" s="36"/>
      <c r="K19" s="36"/>
      <c r="L19" s="37"/>
      <c r="M19" s="37"/>
      <c r="N19" s="38"/>
      <c r="O19" s="38"/>
      <c r="P19" s="25"/>
      <c r="Q19" s="36"/>
      <c r="R19" s="36"/>
      <c r="S19" s="26"/>
    </row>
    <row r="20" spans="2:19" ht="79.5" customHeight="1" x14ac:dyDescent="0.25">
      <c r="B20" s="24"/>
      <c r="C20" s="31"/>
      <c r="D20" s="31"/>
      <c r="E20" s="31"/>
      <c r="F20" s="34"/>
      <c r="G20" s="34"/>
      <c r="H20" s="35"/>
      <c r="I20" s="35"/>
      <c r="J20" s="36"/>
      <c r="K20" s="36"/>
      <c r="L20" s="371" t="s">
        <v>90</v>
      </c>
      <c r="M20" s="371"/>
      <c r="N20" s="372" t="s">
        <v>316</v>
      </c>
      <c r="O20" s="372"/>
      <c r="P20" s="25"/>
      <c r="Q20" s="402" t="s">
        <v>314</v>
      </c>
      <c r="R20" s="403"/>
      <c r="S20" s="26"/>
    </row>
    <row r="21" spans="2:19" ht="39.950000000000003" customHeight="1" x14ac:dyDescent="0.25">
      <c r="B21" s="24"/>
      <c r="C21" s="31"/>
      <c r="D21" s="31"/>
      <c r="E21" s="31"/>
      <c r="F21" s="34"/>
      <c r="G21" s="34"/>
      <c r="H21" s="35"/>
      <c r="I21" s="35"/>
      <c r="J21" s="36"/>
      <c r="K21" s="36"/>
      <c r="L21" s="37"/>
      <c r="M21" s="37"/>
      <c r="N21" s="38"/>
      <c r="O21" s="38"/>
      <c r="P21" s="25"/>
      <c r="Q21" s="36"/>
      <c r="R21" s="36"/>
      <c r="S21" s="26"/>
    </row>
    <row r="22" spans="2:19" ht="15.75" customHeight="1" x14ac:dyDescent="0.25">
      <c r="B22" s="24"/>
      <c r="C22" s="400" t="s">
        <v>319</v>
      </c>
      <c r="D22" s="400"/>
      <c r="E22" s="400"/>
      <c r="F22" s="400"/>
      <c r="G22" s="400"/>
      <c r="H22" s="400"/>
      <c r="I22" s="400"/>
      <c r="J22" s="25"/>
      <c r="K22" s="25"/>
      <c r="L22" s="25"/>
      <c r="M22" s="25"/>
      <c r="N22" s="25"/>
      <c r="O22" s="25"/>
      <c r="P22" s="25"/>
      <c r="Q22" s="36"/>
      <c r="R22" s="36"/>
      <c r="S22" s="26"/>
    </row>
    <row r="23" spans="2:19" ht="15.75" customHeight="1" x14ac:dyDescent="0.25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36"/>
      <c r="R23" s="36"/>
      <c r="S23" s="26"/>
    </row>
    <row r="24" spans="2:19" ht="15.75" customHeight="1" x14ac:dyDescent="0.25">
      <c r="B24" s="24"/>
      <c r="C24" s="25"/>
      <c r="D24" s="25"/>
      <c r="E24" s="25"/>
      <c r="F24" s="366" t="s">
        <v>67</v>
      </c>
      <c r="G24" s="366"/>
      <c r="H24" s="366" t="s">
        <v>41</v>
      </c>
      <c r="I24" s="366"/>
      <c r="J24" s="366" t="s">
        <v>68</v>
      </c>
      <c r="K24" s="366"/>
      <c r="L24" s="366" t="s">
        <v>62</v>
      </c>
      <c r="M24" s="366"/>
      <c r="N24" s="391" t="s">
        <v>69</v>
      </c>
      <c r="O24" s="391"/>
      <c r="P24" s="25"/>
      <c r="Q24" s="36"/>
      <c r="R24" s="36"/>
      <c r="S24" s="26"/>
    </row>
    <row r="25" spans="2:19" ht="35.25" customHeight="1" x14ac:dyDescent="0.25">
      <c r="B25" s="24"/>
      <c r="C25" s="25"/>
      <c r="D25" s="25"/>
      <c r="E25" s="25"/>
      <c r="F25" s="366"/>
      <c r="G25" s="366"/>
      <c r="H25" s="366"/>
      <c r="I25" s="366"/>
      <c r="J25" s="366"/>
      <c r="K25" s="366"/>
      <c r="L25" s="366"/>
      <c r="M25" s="366"/>
      <c r="N25" s="391"/>
      <c r="O25" s="391"/>
      <c r="P25" s="25"/>
      <c r="Q25" s="36"/>
      <c r="R25" s="36"/>
      <c r="S25" s="26"/>
    </row>
    <row r="26" spans="2:19" ht="15.2" customHeight="1" x14ac:dyDescent="0.25">
      <c r="B26" s="24"/>
      <c r="C26" s="366" t="s">
        <v>60</v>
      </c>
      <c r="D26" s="366"/>
      <c r="E26" s="366"/>
      <c r="F26" s="367">
        <v>24</v>
      </c>
      <c r="G26" s="367"/>
      <c r="H26" s="368"/>
      <c r="I26" s="368"/>
      <c r="J26" s="365">
        <f>H26*F26</f>
        <v>0</v>
      </c>
      <c r="K26" s="365"/>
      <c r="L26" s="388"/>
      <c r="M26" s="388"/>
      <c r="N26" s="382"/>
      <c r="O26" s="382"/>
      <c r="P26" s="25"/>
      <c r="Q26" s="36"/>
      <c r="R26" s="36"/>
      <c r="S26" s="26"/>
    </row>
    <row r="27" spans="2:19" ht="15.2" customHeight="1" thickBot="1" x14ac:dyDescent="0.3">
      <c r="B27" s="24"/>
      <c r="C27" s="384"/>
      <c r="D27" s="384"/>
      <c r="E27" s="384"/>
      <c r="F27" s="385"/>
      <c r="G27" s="385"/>
      <c r="H27" s="386"/>
      <c r="I27" s="386"/>
      <c r="J27" s="387"/>
      <c r="K27" s="387"/>
      <c r="L27" s="389"/>
      <c r="M27" s="389"/>
      <c r="N27" s="383"/>
      <c r="O27" s="383"/>
      <c r="P27" s="25"/>
      <c r="Q27" s="36"/>
      <c r="R27" s="36"/>
      <c r="S27" s="26"/>
    </row>
    <row r="28" spans="2:19" ht="15.2" customHeight="1" thickTop="1" x14ac:dyDescent="0.25">
      <c r="B28" s="24"/>
      <c r="C28" s="377" t="s">
        <v>59</v>
      </c>
      <c r="D28" s="377"/>
      <c r="E28" s="377"/>
      <c r="F28" s="378">
        <v>24</v>
      </c>
      <c r="G28" s="378"/>
      <c r="H28" s="379"/>
      <c r="I28" s="379"/>
      <c r="J28" s="380">
        <f t="shared" ref="J28" si="1">H28*F28</f>
        <v>0</v>
      </c>
      <c r="K28" s="380"/>
      <c r="L28" s="381" t="e">
        <f>((J26-J28)/J26)*100</f>
        <v>#DIV/0!</v>
      </c>
      <c r="M28" s="381"/>
      <c r="N28" s="376">
        <f>J26-J28</f>
        <v>0</v>
      </c>
      <c r="O28" s="376"/>
      <c r="P28" s="25"/>
      <c r="Q28" s="36"/>
      <c r="R28" s="36"/>
      <c r="S28" s="26"/>
    </row>
    <row r="29" spans="2:19" ht="15.2" customHeight="1" x14ac:dyDescent="0.25">
      <c r="B29" s="24"/>
      <c r="C29" s="366"/>
      <c r="D29" s="366"/>
      <c r="E29" s="366"/>
      <c r="F29" s="367"/>
      <c r="G29" s="367"/>
      <c r="H29" s="368"/>
      <c r="I29" s="368"/>
      <c r="J29" s="365"/>
      <c r="K29" s="365"/>
      <c r="L29" s="369"/>
      <c r="M29" s="369"/>
      <c r="N29" s="375"/>
      <c r="O29" s="375"/>
      <c r="P29" s="25"/>
      <c r="Q29" s="36"/>
      <c r="R29" s="36"/>
      <c r="S29" s="26"/>
    </row>
    <row r="30" spans="2:19" ht="15.2" customHeight="1" x14ac:dyDescent="0.25">
      <c r="B30" s="24"/>
      <c r="C30" s="31"/>
      <c r="D30" s="31"/>
      <c r="E30" s="31"/>
      <c r="F30" s="34"/>
      <c r="G30" s="34"/>
      <c r="H30" s="35"/>
      <c r="I30" s="35"/>
      <c r="J30" s="36"/>
      <c r="K30" s="36"/>
      <c r="L30" s="37"/>
      <c r="M30" s="37"/>
      <c r="N30" s="38"/>
      <c r="O30" s="38"/>
      <c r="P30" s="25"/>
      <c r="Q30" s="36"/>
      <c r="R30" s="36"/>
      <c r="S30" s="26"/>
    </row>
    <row r="31" spans="2:19" ht="81" customHeight="1" x14ac:dyDescent="0.25">
      <c r="B31" s="24"/>
      <c r="C31" s="31"/>
      <c r="D31" s="31"/>
      <c r="E31" s="31"/>
      <c r="F31" s="34"/>
      <c r="G31" s="34"/>
      <c r="H31" s="35"/>
      <c r="I31" s="35"/>
      <c r="J31" s="36"/>
      <c r="K31" s="36"/>
      <c r="L31" s="371" t="s">
        <v>90</v>
      </c>
      <c r="M31" s="371"/>
      <c r="N31" s="372" t="s">
        <v>315</v>
      </c>
      <c r="O31" s="372"/>
      <c r="P31" s="25"/>
      <c r="Q31" s="402" t="s">
        <v>317</v>
      </c>
      <c r="R31" s="403"/>
      <c r="S31" s="26"/>
    </row>
    <row r="32" spans="2:19" ht="39.950000000000003" customHeight="1" x14ac:dyDescent="0.25">
      <c r="B32" s="24"/>
      <c r="C32" s="31"/>
      <c r="D32" s="31"/>
      <c r="E32" s="31"/>
      <c r="F32" s="34"/>
      <c r="G32" s="34"/>
      <c r="H32" s="35"/>
      <c r="I32" s="35"/>
      <c r="J32" s="36"/>
      <c r="K32" s="36"/>
      <c r="L32" s="37"/>
      <c r="M32" s="37"/>
      <c r="N32" s="38"/>
      <c r="O32" s="38"/>
      <c r="P32" s="25"/>
      <c r="Q32" s="36"/>
      <c r="R32" s="25"/>
      <c r="S32" s="26"/>
    </row>
    <row r="33" spans="1:20" ht="15.75" customHeight="1" x14ac:dyDescent="0.25">
      <c r="B33" s="24"/>
      <c r="C33" s="400" t="s">
        <v>320</v>
      </c>
      <c r="D33" s="400"/>
      <c r="E33" s="400"/>
      <c r="F33" s="400"/>
      <c r="G33" s="400"/>
      <c r="H33" s="400"/>
      <c r="I33" s="400"/>
      <c r="J33" s="400"/>
      <c r="K33" s="400"/>
      <c r="L33" s="400"/>
      <c r="M33" s="25"/>
      <c r="N33" s="25"/>
      <c r="O33" s="25"/>
      <c r="P33" s="25"/>
      <c r="Q33" s="36"/>
      <c r="R33" s="25"/>
      <c r="S33" s="26"/>
    </row>
    <row r="34" spans="1:20" ht="15.75" customHeight="1" x14ac:dyDescent="0.25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36"/>
      <c r="R34" s="25"/>
      <c r="S34" s="26"/>
    </row>
    <row r="35" spans="1:20" ht="15.75" customHeight="1" x14ac:dyDescent="0.25">
      <c r="B35" s="24"/>
      <c r="C35" s="25"/>
      <c r="D35" s="25"/>
      <c r="E35" s="25"/>
      <c r="F35" s="366" t="s">
        <v>72</v>
      </c>
      <c r="G35" s="366"/>
      <c r="H35" s="366" t="s">
        <v>41</v>
      </c>
      <c r="I35" s="366"/>
      <c r="J35" s="366" t="s">
        <v>73</v>
      </c>
      <c r="K35" s="366"/>
      <c r="L35" s="366" t="s">
        <v>62</v>
      </c>
      <c r="M35" s="399"/>
      <c r="N35" s="391" t="s">
        <v>74</v>
      </c>
      <c r="O35" s="391"/>
      <c r="P35" s="25"/>
      <c r="Q35" s="36"/>
      <c r="R35" s="25"/>
      <c r="S35" s="26"/>
    </row>
    <row r="36" spans="1:20" ht="35.25" customHeight="1" x14ac:dyDescent="0.25">
      <c r="B36" s="24"/>
      <c r="C36" s="25"/>
      <c r="D36" s="25"/>
      <c r="E36" s="25"/>
      <c r="F36" s="366"/>
      <c r="G36" s="366"/>
      <c r="H36" s="366"/>
      <c r="I36" s="366"/>
      <c r="J36" s="366"/>
      <c r="K36" s="366"/>
      <c r="L36" s="366"/>
      <c r="M36" s="399"/>
      <c r="N36" s="391"/>
      <c r="O36" s="391"/>
      <c r="P36" s="25"/>
      <c r="Q36" s="36"/>
      <c r="R36" s="25"/>
      <c r="S36" s="26"/>
    </row>
    <row r="37" spans="1:20" ht="15.75" customHeight="1" x14ac:dyDescent="0.25">
      <c r="B37" s="24"/>
      <c r="C37" s="366" t="s">
        <v>60</v>
      </c>
      <c r="D37" s="366"/>
      <c r="E37" s="366"/>
      <c r="F37" s="367">
        <v>16</v>
      </c>
      <c r="G37" s="367"/>
      <c r="H37" s="368"/>
      <c r="I37" s="368"/>
      <c r="J37" s="365">
        <f>H37*F37</f>
        <v>0</v>
      </c>
      <c r="K37" s="365"/>
      <c r="L37" s="388"/>
      <c r="M37" s="392"/>
      <c r="N37" s="382"/>
      <c r="O37" s="382"/>
      <c r="P37" s="25"/>
      <c r="Q37" s="36"/>
      <c r="R37" s="25"/>
      <c r="S37" s="26"/>
    </row>
    <row r="38" spans="1:20" ht="15.75" customHeight="1" thickBot="1" x14ac:dyDescent="0.3">
      <c r="B38" s="24"/>
      <c r="C38" s="384"/>
      <c r="D38" s="384"/>
      <c r="E38" s="384"/>
      <c r="F38" s="385"/>
      <c r="G38" s="385"/>
      <c r="H38" s="386"/>
      <c r="I38" s="386"/>
      <c r="J38" s="387"/>
      <c r="K38" s="387"/>
      <c r="L38" s="389"/>
      <c r="M38" s="393"/>
      <c r="N38" s="383"/>
      <c r="O38" s="383"/>
      <c r="P38" s="25"/>
      <c r="Q38" s="36"/>
      <c r="R38" s="25"/>
      <c r="S38" s="26"/>
    </row>
    <row r="39" spans="1:20" ht="15.75" customHeight="1" thickTop="1" x14ac:dyDescent="0.25">
      <c r="B39" s="24"/>
      <c r="C39" s="377" t="s">
        <v>59</v>
      </c>
      <c r="D39" s="377"/>
      <c r="E39" s="377"/>
      <c r="F39" s="378">
        <v>16</v>
      </c>
      <c r="G39" s="378"/>
      <c r="H39" s="379"/>
      <c r="I39" s="379"/>
      <c r="J39" s="380">
        <f t="shared" ref="J39" si="2">H39*F39</f>
        <v>0</v>
      </c>
      <c r="K39" s="380"/>
      <c r="L39" s="381" t="e">
        <f>((J37-J39)/J37)*100</f>
        <v>#DIV/0!</v>
      </c>
      <c r="M39" s="394"/>
      <c r="N39" s="376">
        <f>J37-J39</f>
        <v>0</v>
      </c>
      <c r="O39" s="376"/>
      <c r="P39" s="25"/>
      <c r="Q39" s="36"/>
      <c r="R39" s="25"/>
      <c r="S39" s="26"/>
    </row>
    <row r="40" spans="1:20" ht="15.75" customHeight="1" x14ac:dyDescent="0.25">
      <c r="B40" s="24"/>
      <c r="C40" s="366"/>
      <c r="D40" s="366"/>
      <c r="E40" s="366"/>
      <c r="F40" s="367"/>
      <c r="G40" s="367"/>
      <c r="H40" s="368"/>
      <c r="I40" s="368"/>
      <c r="J40" s="365"/>
      <c r="K40" s="365"/>
      <c r="L40" s="369"/>
      <c r="M40" s="370"/>
      <c r="N40" s="375"/>
      <c r="O40" s="375"/>
      <c r="P40" s="25"/>
      <c r="Q40" s="36"/>
      <c r="R40" s="25"/>
      <c r="S40" s="26"/>
    </row>
    <row r="41" spans="1:20" ht="15.75" customHeight="1" x14ac:dyDescent="0.25">
      <c r="B41" s="24"/>
      <c r="C41" s="31"/>
      <c r="D41" s="31"/>
      <c r="E41" s="31"/>
      <c r="F41" s="34"/>
      <c r="G41" s="34"/>
      <c r="H41" s="35"/>
      <c r="I41" s="35"/>
      <c r="J41" s="36"/>
      <c r="K41" s="36"/>
      <c r="L41" s="37"/>
      <c r="M41" s="37"/>
      <c r="N41" s="38"/>
      <c r="O41" s="38"/>
      <c r="P41" s="25"/>
      <c r="Q41" s="36"/>
      <c r="R41" s="25"/>
      <c r="S41" s="26"/>
    </row>
    <row r="42" spans="1:20" ht="77.25" customHeight="1" x14ac:dyDescent="0.25">
      <c r="B42" s="24"/>
      <c r="C42" s="31"/>
      <c r="D42" s="31"/>
      <c r="E42" s="31"/>
      <c r="F42" s="34"/>
      <c r="G42" s="34"/>
      <c r="H42" s="35"/>
      <c r="I42" s="35"/>
      <c r="J42" s="36"/>
      <c r="K42" s="36"/>
      <c r="L42" s="371" t="s">
        <v>90</v>
      </c>
      <c r="M42" s="371"/>
      <c r="N42" s="372" t="s">
        <v>75</v>
      </c>
      <c r="O42" s="372"/>
      <c r="P42" s="25"/>
      <c r="Q42" s="402" t="s">
        <v>321</v>
      </c>
      <c r="R42" s="403"/>
      <c r="S42" s="26"/>
    </row>
    <row r="43" spans="1:20" ht="15.75" thickBot="1" x14ac:dyDescent="0.3">
      <c r="B43" s="27"/>
      <c r="C43" s="41"/>
      <c r="D43" s="41"/>
      <c r="E43" s="41"/>
      <c r="F43" s="42"/>
      <c r="G43" s="42"/>
      <c r="H43" s="43"/>
      <c r="I43" s="43"/>
      <c r="J43" s="44"/>
      <c r="K43" s="44"/>
      <c r="L43" s="45"/>
      <c r="M43" s="45"/>
      <c r="N43" s="46"/>
      <c r="O43" s="46"/>
      <c r="P43" s="28"/>
      <c r="Q43" s="44"/>
      <c r="R43" s="28"/>
      <c r="S43" s="29"/>
    </row>
    <row r="44" spans="1:20" x14ac:dyDescent="0.25">
      <c r="C44" s="31"/>
      <c r="D44" s="31"/>
      <c r="E44" s="31"/>
      <c r="F44" s="34"/>
      <c r="G44" s="34"/>
      <c r="H44" s="35"/>
      <c r="I44" s="35"/>
      <c r="J44" s="36"/>
      <c r="K44" s="36"/>
      <c r="L44" s="37"/>
      <c r="M44" s="37"/>
      <c r="N44" s="38"/>
      <c r="O44" s="38"/>
      <c r="Q44" s="36"/>
    </row>
    <row r="45" spans="1:20" x14ac:dyDescent="0.25">
      <c r="C45" s="31"/>
      <c r="D45" s="31"/>
      <c r="E45" s="31"/>
      <c r="F45" s="34"/>
      <c r="G45" s="34"/>
      <c r="H45" s="35"/>
      <c r="I45" s="35"/>
      <c r="J45" s="36"/>
      <c r="K45" s="36"/>
      <c r="L45" s="37"/>
      <c r="M45" s="37"/>
      <c r="N45" s="38"/>
      <c r="O45" s="38"/>
      <c r="Q45" s="36"/>
    </row>
    <row r="46" spans="1:20" ht="15.75" thickBot="1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5.75" customHeight="1" x14ac:dyDescent="0.25">
      <c r="A47" s="25"/>
      <c r="B47" s="397" t="s">
        <v>58</v>
      </c>
      <c r="C47" s="398"/>
      <c r="D47" s="398"/>
      <c r="E47" s="398"/>
      <c r="F47" s="398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25"/>
    </row>
    <row r="48" spans="1:20" ht="15.75" x14ac:dyDescent="0.25">
      <c r="A48" s="25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30" t="s">
        <v>43</v>
      </c>
      <c r="R48" s="30" t="s">
        <v>45</v>
      </c>
      <c r="S48" s="26"/>
      <c r="T48" s="25"/>
    </row>
    <row r="49" spans="1:20" ht="15" customHeight="1" x14ac:dyDescent="0.25">
      <c r="A49" s="25"/>
      <c r="B49" s="24"/>
      <c r="C49" s="400" t="s">
        <v>318</v>
      </c>
      <c r="D49" s="400"/>
      <c r="E49" s="400"/>
      <c r="F49" s="400"/>
      <c r="G49" s="400"/>
      <c r="H49" s="400"/>
      <c r="I49" s="400"/>
      <c r="J49" s="25"/>
      <c r="K49" s="25"/>
      <c r="L49" s="25"/>
      <c r="M49" s="25"/>
      <c r="N49" s="25"/>
      <c r="O49" s="25"/>
      <c r="P49" s="25"/>
      <c r="Q49" s="404" t="s">
        <v>66</v>
      </c>
      <c r="R49" s="404" t="s">
        <v>66</v>
      </c>
      <c r="S49" s="26"/>
      <c r="T49" s="25"/>
    </row>
    <row r="50" spans="1:20" ht="15.75" customHeight="1" x14ac:dyDescent="0.25">
      <c r="A50" s="25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04"/>
      <c r="R50" s="404"/>
      <c r="S50" s="26"/>
      <c r="T50" s="25"/>
    </row>
    <row r="51" spans="1:20" ht="15" customHeight="1" x14ac:dyDescent="0.25">
      <c r="A51" s="25"/>
      <c r="B51" s="24"/>
      <c r="C51" s="25"/>
      <c r="D51" s="25"/>
      <c r="E51" s="25"/>
      <c r="F51" s="366" t="s">
        <v>61</v>
      </c>
      <c r="G51" s="366"/>
      <c r="H51" s="366" t="s">
        <v>41</v>
      </c>
      <c r="I51" s="366"/>
      <c r="J51" s="366" t="s">
        <v>64</v>
      </c>
      <c r="K51" s="366"/>
      <c r="L51" s="366" t="s">
        <v>62</v>
      </c>
      <c r="M51" s="366"/>
      <c r="N51" s="391" t="s">
        <v>63</v>
      </c>
      <c r="O51" s="391"/>
      <c r="P51" s="25"/>
      <c r="Q51" s="390" t="s">
        <v>65</v>
      </c>
      <c r="R51" s="390" t="s">
        <v>46</v>
      </c>
      <c r="S51" s="26"/>
      <c r="T51" s="25"/>
    </row>
    <row r="52" spans="1:20" ht="33" customHeight="1" x14ac:dyDescent="0.25">
      <c r="A52" s="25"/>
      <c r="B52" s="24"/>
      <c r="C52" s="25"/>
      <c r="D52" s="25"/>
      <c r="E52" s="25"/>
      <c r="F52" s="366"/>
      <c r="G52" s="366"/>
      <c r="H52" s="366"/>
      <c r="I52" s="366"/>
      <c r="J52" s="366"/>
      <c r="K52" s="366"/>
      <c r="L52" s="366"/>
      <c r="M52" s="366"/>
      <c r="N52" s="391"/>
      <c r="O52" s="391"/>
      <c r="P52" s="25"/>
      <c r="Q52" s="390"/>
      <c r="R52" s="390"/>
      <c r="S52" s="26"/>
      <c r="T52" s="25"/>
    </row>
    <row r="53" spans="1:20" ht="15" customHeight="1" x14ac:dyDescent="0.25">
      <c r="A53" s="25"/>
      <c r="B53" s="24"/>
      <c r="C53" s="366" t="s">
        <v>60</v>
      </c>
      <c r="D53" s="366"/>
      <c r="E53" s="366"/>
      <c r="F53" s="367">
        <v>12</v>
      </c>
      <c r="G53" s="367"/>
      <c r="H53" s="368"/>
      <c r="I53" s="368"/>
      <c r="J53" s="365">
        <f>H53*F53</f>
        <v>0</v>
      </c>
      <c r="K53" s="365"/>
      <c r="L53" s="388"/>
      <c r="M53" s="388"/>
      <c r="N53" s="382"/>
      <c r="O53" s="382"/>
      <c r="P53" s="25"/>
      <c r="Q53" s="401" t="s">
        <v>76</v>
      </c>
      <c r="R53" s="401" t="s">
        <v>312</v>
      </c>
      <c r="S53" s="26"/>
      <c r="T53" s="25"/>
    </row>
    <row r="54" spans="1:20" ht="15.75" thickBot="1" x14ac:dyDescent="0.3">
      <c r="A54" s="25"/>
      <c r="B54" s="24"/>
      <c r="C54" s="384"/>
      <c r="D54" s="384"/>
      <c r="E54" s="384"/>
      <c r="F54" s="385"/>
      <c r="G54" s="385"/>
      <c r="H54" s="386"/>
      <c r="I54" s="386"/>
      <c r="J54" s="387"/>
      <c r="K54" s="387"/>
      <c r="L54" s="389"/>
      <c r="M54" s="389"/>
      <c r="N54" s="383"/>
      <c r="O54" s="383"/>
      <c r="P54" s="25"/>
      <c r="Q54" s="401"/>
      <c r="R54" s="401"/>
      <c r="S54" s="26"/>
      <c r="T54" s="25"/>
    </row>
    <row r="55" spans="1:20" ht="15.75" thickTop="1" x14ac:dyDescent="0.25">
      <c r="A55" s="25"/>
      <c r="B55" s="24"/>
      <c r="C55" s="377" t="s">
        <v>59</v>
      </c>
      <c r="D55" s="377"/>
      <c r="E55" s="377"/>
      <c r="F55" s="378">
        <v>12</v>
      </c>
      <c r="G55" s="378"/>
      <c r="H55" s="379"/>
      <c r="I55" s="379"/>
      <c r="J55" s="380">
        <f t="shared" ref="J55" si="3">H55*F55</f>
        <v>0</v>
      </c>
      <c r="K55" s="380"/>
      <c r="L55" s="381" t="e">
        <f>((J53-J55)/J53)*100</f>
        <v>#DIV/0!</v>
      </c>
      <c r="M55" s="381"/>
      <c r="N55" s="376">
        <f>J53-J55</f>
        <v>0</v>
      </c>
      <c r="O55" s="376"/>
      <c r="P55" s="25"/>
      <c r="Q55" s="401" t="s">
        <v>313</v>
      </c>
      <c r="R55" s="401" t="s">
        <v>77</v>
      </c>
      <c r="S55" s="26"/>
      <c r="T55" s="25"/>
    </row>
    <row r="56" spans="1:20" ht="15.75" customHeight="1" x14ac:dyDescent="0.25">
      <c r="A56" s="25"/>
      <c r="B56" s="24"/>
      <c r="C56" s="366"/>
      <c r="D56" s="366"/>
      <c r="E56" s="366"/>
      <c r="F56" s="367"/>
      <c r="G56" s="367"/>
      <c r="H56" s="368"/>
      <c r="I56" s="368"/>
      <c r="J56" s="365"/>
      <c r="K56" s="365"/>
      <c r="L56" s="369"/>
      <c r="M56" s="369"/>
      <c r="N56" s="375"/>
      <c r="O56" s="375"/>
      <c r="P56" s="25"/>
      <c r="Q56" s="401"/>
      <c r="R56" s="401"/>
      <c r="S56" s="26"/>
      <c r="T56" s="25"/>
    </row>
    <row r="57" spans="1:20" x14ac:dyDescent="0.25">
      <c r="A57" s="25"/>
      <c r="B57" s="24"/>
      <c r="C57" s="31"/>
      <c r="D57" s="31"/>
      <c r="E57" s="31"/>
      <c r="F57" s="34"/>
      <c r="G57" s="47"/>
      <c r="H57" s="35"/>
      <c r="I57" s="35"/>
      <c r="J57" s="36"/>
      <c r="K57" s="36"/>
      <c r="L57" s="37"/>
      <c r="M57" s="37"/>
      <c r="N57" s="38"/>
      <c r="O57" s="38"/>
      <c r="P57" s="25"/>
      <c r="Q57" s="36"/>
      <c r="R57" s="36"/>
      <c r="S57" s="26"/>
      <c r="T57" s="25"/>
    </row>
    <row r="58" spans="1:20" ht="77.25" customHeight="1" x14ac:dyDescent="0.25">
      <c r="B58" s="24"/>
      <c r="C58" s="31"/>
      <c r="D58" s="31"/>
      <c r="E58" s="31"/>
      <c r="F58" s="34"/>
      <c r="G58" s="34"/>
      <c r="H58" s="35"/>
      <c r="I58" s="35"/>
      <c r="J58" s="36"/>
      <c r="K58" s="36"/>
      <c r="L58" s="371" t="s">
        <v>90</v>
      </c>
      <c r="M58" s="371"/>
      <c r="N58" s="372" t="s">
        <v>70</v>
      </c>
      <c r="O58" s="372"/>
      <c r="P58" s="25"/>
      <c r="Q58" s="402" t="s">
        <v>314</v>
      </c>
      <c r="R58" s="403"/>
      <c r="S58" s="26"/>
    </row>
    <row r="59" spans="1:20" ht="39.950000000000003" customHeight="1" x14ac:dyDescent="0.25">
      <c r="B59" s="24"/>
      <c r="C59" s="31"/>
      <c r="D59" s="31"/>
      <c r="E59" s="31"/>
      <c r="F59" s="34"/>
      <c r="G59" s="34"/>
      <c r="H59" s="35"/>
      <c r="I59" s="35"/>
      <c r="J59" s="36"/>
      <c r="K59" s="36"/>
      <c r="L59" s="37"/>
      <c r="M59" s="37"/>
      <c r="N59" s="38"/>
      <c r="O59" s="38"/>
      <c r="P59" s="25"/>
      <c r="Q59" s="36"/>
      <c r="R59" s="36"/>
      <c r="S59" s="26"/>
    </row>
    <row r="60" spans="1:20" ht="15" customHeight="1" x14ac:dyDescent="0.25">
      <c r="B60" s="24"/>
      <c r="C60" s="400" t="s">
        <v>319</v>
      </c>
      <c r="D60" s="400"/>
      <c r="E60" s="400"/>
      <c r="F60" s="400"/>
      <c r="G60" s="400"/>
      <c r="H60" s="400"/>
      <c r="I60" s="400"/>
      <c r="J60" s="25"/>
      <c r="K60" s="25"/>
      <c r="L60" s="25"/>
      <c r="M60" s="25"/>
      <c r="N60" s="25"/>
      <c r="O60" s="25"/>
      <c r="P60" s="25"/>
      <c r="Q60" s="36"/>
      <c r="R60" s="36"/>
      <c r="S60" s="26"/>
    </row>
    <row r="61" spans="1:20" x14ac:dyDescent="0.25"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36"/>
      <c r="R61" s="36"/>
      <c r="S61" s="26"/>
    </row>
    <row r="62" spans="1:20" x14ac:dyDescent="0.25">
      <c r="B62" s="24"/>
      <c r="C62" s="25"/>
      <c r="D62" s="25"/>
      <c r="E62" s="25"/>
      <c r="F62" s="366" t="s">
        <v>67</v>
      </c>
      <c r="G62" s="366"/>
      <c r="H62" s="366"/>
      <c r="I62" s="366"/>
      <c r="J62" s="366" t="s">
        <v>68</v>
      </c>
      <c r="K62" s="366"/>
      <c r="L62" s="366" t="s">
        <v>62</v>
      </c>
      <c r="M62" s="366"/>
      <c r="N62" s="391" t="s">
        <v>69</v>
      </c>
      <c r="O62" s="391"/>
      <c r="P62" s="25"/>
      <c r="Q62" s="36"/>
      <c r="R62" s="36"/>
      <c r="S62" s="26"/>
    </row>
    <row r="63" spans="1:20" ht="36" customHeight="1" x14ac:dyDescent="0.25">
      <c r="B63" s="24"/>
      <c r="C63" s="25"/>
      <c r="D63" s="25"/>
      <c r="E63" s="25"/>
      <c r="F63" s="366"/>
      <c r="G63" s="366"/>
      <c r="H63" s="366"/>
      <c r="I63" s="366"/>
      <c r="J63" s="366"/>
      <c r="K63" s="366"/>
      <c r="L63" s="366"/>
      <c r="M63" s="366"/>
      <c r="N63" s="391"/>
      <c r="O63" s="391"/>
      <c r="P63" s="25"/>
      <c r="Q63" s="36"/>
      <c r="R63" s="36"/>
      <c r="S63" s="26"/>
    </row>
    <row r="64" spans="1:20" x14ac:dyDescent="0.25">
      <c r="B64" s="24"/>
      <c r="C64" s="366" t="s">
        <v>60</v>
      </c>
      <c r="D64" s="366"/>
      <c r="E64" s="366"/>
      <c r="F64" s="367">
        <v>24</v>
      </c>
      <c r="G64" s="367"/>
      <c r="H64" s="368"/>
      <c r="I64" s="368"/>
      <c r="J64" s="365">
        <f>H64*F64</f>
        <v>0</v>
      </c>
      <c r="K64" s="365"/>
      <c r="L64" s="388"/>
      <c r="M64" s="388"/>
      <c r="N64" s="382"/>
      <c r="O64" s="382"/>
      <c r="P64" s="25"/>
      <c r="Q64" s="36"/>
      <c r="R64" s="36"/>
      <c r="S64" s="26"/>
    </row>
    <row r="65" spans="2:19" ht="15.75" thickBot="1" x14ac:dyDescent="0.3">
      <c r="B65" s="24"/>
      <c r="C65" s="384"/>
      <c r="D65" s="384"/>
      <c r="E65" s="384"/>
      <c r="F65" s="385"/>
      <c r="G65" s="385"/>
      <c r="H65" s="386"/>
      <c r="I65" s="386"/>
      <c r="J65" s="387"/>
      <c r="K65" s="387"/>
      <c r="L65" s="389"/>
      <c r="M65" s="389"/>
      <c r="N65" s="383"/>
      <c r="O65" s="383"/>
      <c r="P65" s="25"/>
      <c r="Q65" s="36"/>
      <c r="R65" s="36"/>
      <c r="S65" s="26"/>
    </row>
    <row r="66" spans="2:19" ht="15.75" thickTop="1" x14ac:dyDescent="0.25">
      <c r="B66" s="24"/>
      <c r="C66" s="377" t="s">
        <v>59</v>
      </c>
      <c r="D66" s="377"/>
      <c r="E66" s="377"/>
      <c r="F66" s="378">
        <v>24</v>
      </c>
      <c r="G66" s="378"/>
      <c r="H66" s="379"/>
      <c r="I66" s="379"/>
      <c r="J66" s="380">
        <f t="shared" ref="J66" si="4">H66*F66</f>
        <v>0</v>
      </c>
      <c r="K66" s="380"/>
      <c r="L66" s="381" t="e">
        <f>((J64-J66)/J64)*100</f>
        <v>#DIV/0!</v>
      </c>
      <c r="M66" s="381"/>
      <c r="N66" s="376">
        <f>J64-J66</f>
        <v>0</v>
      </c>
      <c r="O66" s="376"/>
      <c r="P66" s="25"/>
      <c r="Q66" s="36"/>
      <c r="R66" s="36"/>
      <c r="S66" s="26"/>
    </row>
    <row r="67" spans="2:19" x14ac:dyDescent="0.25">
      <c r="B67" s="24"/>
      <c r="C67" s="366"/>
      <c r="D67" s="366"/>
      <c r="E67" s="366"/>
      <c r="F67" s="367"/>
      <c r="G67" s="367"/>
      <c r="H67" s="368"/>
      <c r="I67" s="368"/>
      <c r="J67" s="365"/>
      <c r="K67" s="365"/>
      <c r="L67" s="369"/>
      <c r="M67" s="369"/>
      <c r="N67" s="375"/>
      <c r="O67" s="375"/>
      <c r="P67" s="25"/>
      <c r="Q67" s="36"/>
      <c r="R67" s="36"/>
      <c r="S67" s="26"/>
    </row>
    <row r="68" spans="2:19" x14ac:dyDescent="0.25">
      <c r="B68" s="24"/>
      <c r="C68" s="31"/>
      <c r="D68" s="31"/>
      <c r="E68" s="31"/>
      <c r="F68" s="34"/>
      <c r="G68" s="34"/>
      <c r="H68" s="35"/>
      <c r="I68" s="35"/>
      <c r="J68" s="36"/>
      <c r="K68" s="36"/>
      <c r="L68" s="37"/>
      <c r="M68" s="37"/>
      <c r="N68" s="38"/>
      <c r="O68" s="38"/>
      <c r="P68" s="25"/>
      <c r="Q68" s="36"/>
      <c r="R68" s="36"/>
      <c r="S68" s="26"/>
    </row>
    <row r="69" spans="2:19" ht="77.25" customHeight="1" x14ac:dyDescent="0.25">
      <c r="B69" s="24"/>
      <c r="C69" s="31"/>
      <c r="D69" s="31"/>
      <c r="E69" s="31"/>
      <c r="F69" s="34"/>
      <c r="G69" s="34"/>
      <c r="H69" s="35"/>
      <c r="I69" s="35"/>
      <c r="J69" s="36"/>
      <c r="K69" s="36"/>
      <c r="L69" s="371" t="s">
        <v>90</v>
      </c>
      <c r="M69" s="371"/>
      <c r="N69" s="372" t="s">
        <v>71</v>
      </c>
      <c r="O69" s="372"/>
      <c r="P69" s="25"/>
      <c r="Q69" s="402" t="s">
        <v>317</v>
      </c>
      <c r="R69" s="403"/>
      <c r="S69" s="26"/>
    </row>
    <row r="70" spans="2:19" ht="39.950000000000003" customHeight="1" x14ac:dyDescent="0.25">
      <c r="B70" s="24"/>
      <c r="C70" s="31"/>
      <c r="D70" s="31"/>
      <c r="E70" s="31"/>
      <c r="F70" s="34"/>
      <c r="G70" s="34"/>
      <c r="H70" s="35"/>
      <c r="I70" s="35"/>
      <c r="J70" s="36"/>
      <c r="K70" s="36"/>
      <c r="L70" s="37"/>
      <c r="M70" s="37"/>
      <c r="N70" s="38"/>
      <c r="O70" s="38"/>
      <c r="P70" s="25"/>
      <c r="Q70" s="36"/>
      <c r="R70" s="25"/>
      <c r="S70" s="26"/>
    </row>
    <row r="71" spans="2:19" ht="15.75" customHeight="1" x14ac:dyDescent="0.25">
      <c r="B71" s="24"/>
      <c r="C71" s="400" t="s">
        <v>320</v>
      </c>
      <c r="D71" s="400"/>
      <c r="E71" s="400"/>
      <c r="F71" s="400"/>
      <c r="G71" s="400"/>
      <c r="H71" s="400"/>
      <c r="I71" s="400"/>
      <c r="J71" s="400"/>
      <c r="K71" s="400"/>
      <c r="L71" s="400"/>
      <c r="M71" s="25"/>
      <c r="N71" s="25"/>
      <c r="O71" s="25"/>
      <c r="P71" s="25"/>
      <c r="Q71" s="36"/>
      <c r="R71" s="25"/>
      <c r="S71" s="26"/>
    </row>
    <row r="72" spans="2:19" x14ac:dyDescent="0.25"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36"/>
      <c r="R72" s="25"/>
      <c r="S72" s="26"/>
    </row>
    <row r="73" spans="2:19" x14ac:dyDescent="0.25">
      <c r="B73" s="24"/>
      <c r="C73" s="25"/>
      <c r="D73" s="25"/>
      <c r="E73" s="25"/>
      <c r="F73" s="366" t="s">
        <v>72</v>
      </c>
      <c r="G73" s="366"/>
      <c r="H73" s="366" t="s">
        <v>41</v>
      </c>
      <c r="I73" s="366"/>
      <c r="J73" s="366" t="s">
        <v>73</v>
      </c>
      <c r="K73" s="366"/>
      <c r="L73" s="366" t="s">
        <v>62</v>
      </c>
      <c r="M73" s="399"/>
      <c r="N73" s="391" t="s">
        <v>74</v>
      </c>
      <c r="O73" s="391"/>
      <c r="P73" s="25"/>
      <c r="Q73" s="36"/>
      <c r="R73" s="25"/>
      <c r="S73" s="26"/>
    </row>
    <row r="74" spans="2:19" ht="39" customHeight="1" x14ac:dyDescent="0.25">
      <c r="B74" s="24"/>
      <c r="C74" s="25"/>
      <c r="D74" s="25"/>
      <c r="E74" s="25"/>
      <c r="F74" s="366"/>
      <c r="G74" s="366"/>
      <c r="H74" s="366"/>
      <c r="I74" s="366"/>
      <c r="J74" s="366"/>
      <c r="K74" s="366"/>
      <c r="L74" s="366"/>
      <c r="M74" s="399"/>
      <c r="N74" s="391"/>
      <c r="O74" s="391"/>
      <c r="P74" s="25"/>
      <c r="Q74" s="36"/>
      <c r="R74" s="25"/>
      <c r="S74" s="26"/>
    </row>
    <row r="75" spans="2:19" x14ac:dyDescent="0.25">
      <c r="B75" s="24"/>
      <c r="C75" s="366" t="s">
        <v>60</v>
      </c>
      <c r="D75" s="366"/>
      <c r="E75" s="366"/>
      <c r="F75" s="367">
        <v>16</v>
      </c>
      <c r="G75" s="367"/>
      <c r="H75" s="368"/>
      <c r="I75" s="368"/>
      <c r="J75" s="365">
        <f>H75*F75</f>
        <v>0</v>
      </c>
      <c r="K75" s="365"/>
      <c r="L75" s="388"/>
      <c r="M75" s="392"/>
      <c r="N75" s="382"/>
      <c r="O75" s="382"/>
      <c r="P75" s="25"/>
      <c r="Q75" s="36"/>
      <c r="R75" s="25"/>
      <c r="S75" s="26"/>
    </row>
    <row r="76" spans="2:19" ht="15.75" thickBot="1" x14ac:dyDescent="0.3">
      <c r="B76" s="24"/>
      <c r="C76" s="384"/>
      <c r="D76" s="384"/>
      <c r="E76" s="384"/>
      <c r="F76" s="385"/>
      <c r="G76" s="385"/>
      <c r="H76" s="386"/>
      <c r="I76" s="386"/>
      <c r="J76" s="387"/>
      <c r="K76" s="387"/>
      <c r="L76" s="389"/>
      <c r="M76" s="393"/>
      <c r="N76" s="383"/>
      <c r="O76" s="383"/>
      <c r="P76" s="25"/>
      <c r="Q76" s="36"/>
      <c r="R76" s="25"/>
      <c r="S76" s="26"/>
    </row>
    <row r="77" spans="2:19" ht="15.75" thickTop="1" x14ac:dyDescent="0.25">
      <c r="B77" s="24"/>
      <c r="C77" s="377" t="s">
        <v>59</v>
      </c>
      <c r="D77" s="377"/>
      <c r="E77" s="377"/>
      <c r="F77" s="378">
        <v>16</v>
      </c>
      <c r="G77" s="378"/>
      <c r="H77" s="379"/>
      <c r="I77" s="379"/>
      <c r="J77" s="380">
        <f t="shared" ref="J77" si="5">H77*F77</f>
        <v>0</v>
      </c>
      <c r="K77" s="380"/>
      <c r="L77" s="381" t="e">
        <f>((J75-J77)/J75)*100</f>
        <v>#DIV/0!</v>
      </c>
      <c r="M77" s="394"/>
      <c r="N77" s="376">
        <f>J75-J77</f>
        <v>0</v>
      </c>
      <c r="O77" s="376"/>
      <c r="P77" s="25"/>
      <c r="Q77" s="36"/>
      <c r="R77" s="25"/>
      <c r="S77" s="26"/>
    </row>
    <row r="78" spans="2:19" x14ac:dyDescent="0.25">
      <c r="B78" s="24"/>
      <c r="C78" s="366"/>
      <c r="D78" s="366"/>
      <c r="E78" s="366"/>
      <c r="F78" s="367"/>
      <c r="G78" s="367"/>
      <c r="H78" s="368"/>
      <c r="I78" s="368"/>
      <c r="J78" s="365"/>
      <c r="K78" s="365"/>
      <c r="L78" s="369"/>
      <c r="M78" s="370"/>
      <c r="N78" s="375"/>
      <c r="O78" s="375"/>
      <c r="P78" s="25"/>
      <c r="Q78" s="36"/>
      <c r="R78" s="25"/>
      <c r="S78" s="26"/>
    </row>
    <row r="79" spans="2:19" x14ac:dyDescent="0.25">
      <c r="B79" s="24"/>
      <c r="C79" s="31"/>
      <c r="D79" s="31"/>
      <c r="E79" s="31"/>
      <c r="F79" s="34"/>
      <c r="G79" s="34"/>
      <c r="H79" s="35"/>
      <c r="I79" s="35"/>
      <c r="J79" s="36"/>
      <c r="K79" s="36"/>
      <c r="L79" s="37"/>
      <c r="M79" s="37"/>
      <c r="N79" s="38"/>
      <c r="O79" s="38"/>
      <c r="P79" s="25"/>
      <c r="Q79" s="36"/>
      <c r="R79" s="25"/>
      <c r="S79" s="26"/>
    </row>
    <row r="80" spans="2:19" ht="77.25" customHeight="1" x14ac:dyDescent="0.25">
      <c r="B80" s="24"/>
      <c r="C80" s="31"/>
      <c r="D80" s="31"/>
      <c r="E80" s="31"/>
      <c r="F80" s="34"/>
      <c r="G80" s="34"/>
      <c r="H80" s="35"/>
      <c r="I80" s="35"/>
      <c r="J80" s="36"/>
      <c r="K80" s="36"/>
      <c r="L80" s="371" t="s">
        <v>90</v>
      </c>
      <c r="M80" s="371"/>
      <c r="N80" s="372" t="s">
        <v>75</v>
      </c>
      <c r="O80" s="372"/>
      <c r="P80" s="25"/>
      <c r="Q80" s="402" t="s">
        <v>321</v>
      </c>
      <c r="R80" s="403"/>
      <c r="S80" s="26"/>
    </row>
    <row r="81" spans="2:19" ht="15.75" thickBot="1" x14ac:dyDescent="0.3">
      <c r="B81" s="27"/>
      <c r="C81" s="41"/>
      <c r="D81" s="41"/>
      <c r="E81" s="41"/>
      <c r="F81" s="42"/>
      <c r="G81" s="42"/>
      <c r="H81" s="43"/>
      <c r="I81" s="43"/>
      <c r="J81" s="44"/>
      <c r="K81" s="44"/>
      <c r="L81" s="45"/>
      <c r="M81" s="45"/>
      <c r="N81" s="46"/>
      <c r="O81" s="46"/>
      <c r="P81" s="28"/>
      <c r="Q81" s="44"/>
      <c r="R81" s="28"/>
      <c r="S81" s="29"/>
    </row>
  </sheetData>
  <sheetProtection password="EEF6" sheet="1" objects="1" scenarios="1"/>
  <mergeCells count="146">
    <mergeCell ref="Q69:R69"/>
    <mergeCell ref="Q80:R80"/>
    <mergeCell ref="B6:M6"/>
    <mergeCell ref="N6:S6"/>
    <mergeCell ref="C11:I11"/>
    <mergeCell ref="Q20:R20"/>
    <mergeCell ref="Q31:R31"/>
    <mergeCell ref="Q42:R42"/>
    <mergeCell ref="C22:I22"/>
    <mergeCell ref="C33:L33"/>
    <mergeCell ref="C49:I49"/>
    <mergeCell ref="F13:G14"/>
    <mergeCell ref="H13:I14"/>
    <mergeCell ref="J13:K14"/>
    <mergeCell ref="L13:M14"/>
    <mergeCell ref="N13:O14"/>
    <mergeCell ref="Q13:Q14"/>
    <mergeCell ref="R13:R14"/>
    <mergeCell ref="C17:E18"/>
    <mergeCell ref="F17:G18"/>
    <mergeCell ref="H17:I18"/>
    <mergeCell ref="J17:K18"/>
    <mergeCell ref="L17:M18"/>
    <mergeCell ref="N17:O18"/>
    <mergeCell ref="R17:R18"/>
    <mergeCell ref="C15:E16"/>
    <mergeCell ref="F15:G16"/>
    <mergeCell ref="H15:I16"/>
    <mergeCell ref="J15:K16"/>
    <mergeCell ref="L15:M16"/>
    <mergeCell ref="N15:O16"/>
    <mergeCell ref="B9:F9"/>
    <mergeCell ref="Q11:Q12"/>
    <mergeCell ref="R11:R12"/>
    <mergeCell ref="Q15:Q16"/>
    <mergeCell ref="R15:R16"/>
    <mergeCell ref="Q53:Q54"/>
    <mergeCell ref="R53:R54"/>
    <mergeCell ref="C53:E54"/>
    <mergeCell ref="F53:G54"/>
    <mergeCell ref="H53:I54"/>
    <mergeCell ref="J53:K54"/>
    <mergeCell ref="L53:M54"/>
    <mergeCell ref="N53:O54"/>
    <mergeCell ref="R49:R50"/>
    <mergeCell ref="F51:G52"/>
    <mergeCell ref="H51:I52"/>
    <mergeCell ref="J51:K52"/>
    <mergeCell ref="L51:M52"/>
    <mergeCell ref="N51:O52"/>
    <mergeCell ref="Q51:Q52"/>
    <mergeCell ref="R51:R52"/>
    <mergeCell ref="Q49:Q50"/>
    <mergeCell ref="B47:F47"/>
    <mergeCell ref="F24:G25"/>
    <mergeCell ref="H24:I25"/>
    <mergeCell ref="J24:K25"/>
    <mergeCell ref="C28:E29"/>
    <mergeCell ref="L42:M42"/>
    <mergeCell ref="N42:O42"/>
    <mergeCell ref="C37:E38"/>
    <mergeCell ref="F37:G38"/>
    <mergeCell ref="H37:I38"/>
    <mergeCell ref="J37:K38"/>
    <mergeCell ref="L37:M38"/>
    <mergeCell ref="N37:O38"/>
    <mergeCell ref="C39:E40"/>
    <mergeCell ref="F39:G40"/>
    <mergeCell ref="H39:I40"/>
    <mergeCell ref="J39:K40"/>
    <mergeCell ref="L39:M40"/>
    <mergeCell ref="N39:O40"/>
    <mergeCell ref="L31:M31"/>
    <mergeCell ref="N31:O31"/>
    <mergeCell ref="L26:M27"/>
    <mergeCell ref="N26:O27"/>
    <mergeCell ref="F35:G36"/>
    <mergeCell ref="H35:I36"/>
    <mergeCell ref="J35:K36"/>
    <mergeCell ref="L35:M36"/>
    <mergeCell ref="N35:O36"/>
    <mergeCell ref="Q17:Q18"/>
    <mergeCell ref="L20:M20"/>
    <mergeCell ref="N20:O20"/>
    <mergeCell ref="L24:M25"/>
    <mergeCell ref="N24:O25"/>
    <mergeCell ref="F28:G29"/>
    <mergeCell ref="H28:I29"/>
    <mergeCell ref="J28:K29"/>
    <mergeCell ref="L28:M29"/>
    <mergeCell ref="N28:O29"/>
    <mergeCell ref="C26:E27"/>
    <mergeCell ref="F26:G27"/>
    <mergeCell ref="H26:I27"/>
    <mergeCell ref="J26:K27"/>
    <mergeCell ref="C64:E65"/>
    <mergeCell ref="F64:G65"/>
    <mergeCell ref="H64:I65"/>
    <mergeCell ref="J64:K65"/>
    <mergeCell ref="L64:M65"/>
    <mergeCell ref="N64:O65"/>
    <mergeCell ref="Q55:Q56"/>
    <mergeCell ref="R55:R56"/>
    <mergeCell ref="L58:M58"/>
    <mergeCell ref="N58:O58"/>
    <mergeCell ref="F62:G63"/>
    <mergeCell ref="H62:I63"/>
    <mergeCell ref="J62:K63"/>
    <mergeCell ref="L62:M63"/>
    <mergeCell ref="N62:O63"/>
    <mergeCell ref="C55:E56"/>
    <mergeCell ref="F55:G56"/>
    <mergeCell ref="H55:I56"/>
    <mergeCell ref="J55:K56"/>
    <mergeCell ref="L55:M56"/>
    <mergeCell ref="N55:O56"/>
    <mergeCell ref="C60:I60"/>
    <mergeCell ref="Q58:R58"/>
    <mergeCell ref="L69:M69"/>
    <mergeCell ref="N69:O69"/>
    <mergeCell ref="F73:G74"/>
    <mergeCell ref="H73:I74"/>
    <mergeCell ref="J73:K74"/>
    <mergeCell ref="L73:M74"/>
    <mergeCell ref="N73:O74"/>
    <mergeCell ref="C66:E67"/>
    <mergeCell ref="F66:G67"/>
    <mergeCell ref="H66:I67"/>
    <mergeCell ref="J66:K67"/>
    <mergeCell ref="L66:M67"/>
    <mergeCell ref="N66:O67"/>
    <mergeCell ref="C71:L71"/>
    <mergeCell ref="L80:M80"/>
    <mergeCell ref="N80:O80"/>
    <mergeCell ref="C77:E78"/>
    <mergeCell ref="F77:G78"/>
    <mergeCell ref="H77:I78"/>
    <mergeCell ref="J77:K78"/>
    <mergeCell ref="L77:M78"/>
    <mergeCell ref="N77:O78"/>
    <mergeCell ref="C75:E76"/>
    <mergeCell ref="F75:G76"/>
    <mergeCell ref="H75:I76"/>
    <mergeCell ref="J75:K76"/>
    <mergeCell ref="L75:M76"/>
    <mergeCell ref="N75:O76"/>
  </mergeCells>
  <conditionalFormatting sqref="L15:N15 L16:M16 L17:N17 L20:L21 L18:M19 L27:M30 L32">
    <cfRule type="cellIs" dxfId="289" priority="33" operator="equal">
      <formula>$P$1</formula>
    </cfRule>
  </conditionalFormatting>
  <conditionalFormatting sqref="L64:N64">
    <cfRule type="cellIs" dxfId="288" priority="17" operator="equal">
      <formula>$P$1</formula>
    </cfRule>
  </conditionalFormatting>
  <conditionalFormatting sqref="L26:N26">
    <cfRule type="cellIs" dxfId="287" priority="29" operator="equal">
      <formula>$P$1</formula>
    </cfRule>
  </conditionalFormatting>
  <conditionalFormatting sqref="N26:O27">
    <cfRule type="cellIs" dxfId="286" priority="27" operator="equal">
      <formula>$J$26+$J$26</formula>
    </cfRule>
  </conditionalFormatting>
  <conditionalFormatting sqref="L38:M41 L43:L45">
    <cfRule type="cellIs" dxfId="285" priority="25" operator="equal">
      <formula>$P$1</formula>
    </cfRule>
  </conditionalFormatting>
  <conditionalFormatting sqref="L37:N37">
    <cfRule type="cellIs" dxfId="284" priority="24" operator="equal">
      <formula>$P$1</formula>
    </cfRule>
  </conditionalFormatting>
  <conditionalFormatting sqref="N37:O38">
    <cfRule type="cellIs" dxfId="283" priority="22" operator="equal">
      <formula>$J$26+$J$26</formula>
    </cfRule>
  </conditionalFormatting>
  <conditionalFormatting sqref="L53:N53 L59 L54:M57 L65:M68 L70">
    <cfRule type="cellIs" dxfId="282" priority="19" operator="equal">
      <formula>$P$1</formula>
    </cfRule>
  </conditionalFormatting>
  <conditionalFormatting sqref="N64:O65">
    <cfRule type="cellIs" dxfId="281" priority="15" operator="equal">
      <formula>$J$26+$J$26</formula>
    </cfRule>
  </conditionalFormatting>
  <conditionalFormatting sqref="L76:M79 L81">
    <cfRule type="cellIs" dxfId="280" priority="13" operator="equal">
      <formula>$P$1</formula>
    </cfRule>
  </conditionalFormatting>
  <conditionalFormatting sqref="L75:N75">
    <cfRule type="cellIs" dxfId="279" priority="12" operator="equal">
      <formula>$P$1</formula>
    </cfRule>
  </conditionalFormatting>
  <conditionalFormatting sqref="N75:O76">
    <cfRule type="cellIs" dxfId="278" priority="10" operator="equal">
      <formula>$J$26+$J$26</formula>
    </cfRule>
  </conditionalFormatting>
  <conditionalFormatting sqref="L31">
    <cfRule type="cellIs" dxfId="277" priority="5" operator="equal">
      <formula>$P$1</formula>
    </cfRule>
  </conditionalFormatting>
  <conditionalFormatting sqref="L42">
    <cfRule type="cellIs" dxfId="276" priority="4" operator="equal">
      <formula>$P$1</formula>
    </cfRule>
  </conditionalFormatting>
  <conditionalFormatting sqref="L58">
    <cfRule type="cellIs" dxfId="275" priority="3" operator="equal">
      <formula>$P$1</formula>
    </cfRule>
  </conditionalFormatting>
  <conditionalFormatting sqref="L69">
    <cfRule type="cellIs" dxfId="274" priority="2" operator="equal">
      <formula>$P$1</formula>
    </cfRule>
  </conditionalFormatting>
  <conditionalFormatting sqref="L80">
    <cfRule type="cellIs" dxfId="273" priority="1" operator="equal">
      <formula>$P$1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52881625-425D-409F-8ABB-73824A495CF2}">
            <xm:f>NOT(ISERROR(SEARCH($J$15,N15)))</xm:f>
            <xm:f>$J$15</xm:f>
            <x14:dxf>
              <font>
                <color theme="0"/>
              </font>
            </x14:dxf>
          </x14:cfRule>
          <xm:sqref>N15:O18</xm:sqref>
        </x14:conditionalFormatting>
        <x14:conditionalFormatting xmlns:xm="http://schemas.microsoft.com/office/excel/2006/main">
          <x14:cfRule type="containsText" priority="28" operator="containsText" id="{FD49DFDD-800F-4774-A010-DF3627329069}">
            <xm:f>NOT(ISERROR(SEARCH($J$15,N26)))</xm:f>
            <xm:f>$J$15</xm:f>
            <x14:dxf>
              <font>
                <color theme="0"/>
              </font>
            </x14:dxf>
          </x14:cfRule>
          <xm:sqref>N26:O27 N30:O30</xm:sqref>
        </x14:conditionalFormatting>
        <x14:conditionalFormatting xmlns:xm="http://schemas.microsoft.com/office/excel/2006/main">
          <x14:cfRule type="containsText" priority="26" operator="containsText" id="{203308BC-12CB-4F54-8A08-450D340D2E06}">
            <xm:f>NOT(ISERROR(SEARCH($J$26,N28)))</xm:f>
            <xm:f>$J$26</xm:f>
            <x14:dxf>
              <font>
                <strike val="0"/>
                <color theme="0"/>
              </font>
            </x14:dxf>
          </x14:cfRule>
          <xm:sqref>N28:O29</xm:sqref>
        </x14:conditionalFormatting>
        <x14:conditionalFormatting xmlns:xm="http://schemas.microsoft.com/office/excel/2006/main">
          <x14:cfRule type="containsText" priority="23" operator="containsText" id="{26FE729D-9277-481D-8F61-D0C17D6C3845}">
            <xm:f>NOT(ISERROR(SEARCH($J$15,N37)))</xm:f>
            <xm:f>$J$15</xm:f>
            <x14:dxf>
              <font>
                <color theme="0"/>
              </font>
            </x14:dxf>
          </x14:cfRule>
          <xm:sqref>N37:O38 N41:O41</xm:sqref>
        </x14:conditionalFormatting>
        <x14:conditionalFormatting xmlns:xm="http://schemas.microsoft.com/office/excel/2006/main">
          <x14:cfRule type="containsText" priority="20" operator="containsText" id="{87209F9E-9A4C-4FB4-8433-54A362373FA8}">
            <xm:f>NOT(ISERROR(SEARCH($J$37,N37)))</xm:f>
            <xm:f>$J$37</xm:f>
            <x14:dxf>
              <font>
                <color theme="0"/>
              </font>
            </x14:dxf>
          </x14:cfRule>
          <xm:sqref>N37:O40</xm:sqref>
        </x14:conditionalFormatting>
        <x14:conditionalFormatting xmlns:xm="http://schemas.microsoft.com/office/excel/2006/main">
          <x14:cfRule type="containsText" priority="18" operator="containsText" id="{73D869FC-15F7-4A86-80B9-240771CD9AFB}">
            <xm:f>NOT(ISERROR(SEARCH($J$15,N53)))</xm:f>
            <xm:f>$J$15</xm:f>
            <x14:dxf>
              <font>
                <color theme="0"/>
              </font>
            </x14:dxf>
          </x14:cfRule>
          <xm:sqref>N53:O54</xm:sqref>
        </x14:conditionalFormatting>
        <x14:conditionalFormatting xmlns:xm="http://schemas.microsoft.com/office/excel/2006/main">
          <x14:cfRule type="containsText" priority="16" operator="containsText" id="{1E5FE2CE-F1E4-4734-9DDA-2A6A4A3F692D}">
            <xm:f>NOT(ISERROR(SEARCH($J$15,N64)))</xm:f>
            <xm:f>$J$15</xm:f>
            <x14:dxf>
              <font>
                <color theme="0"/>
              </font>
            </x14:dxf>
          </x14:cfRule>
          <xm:sqref>N64:O65 N68:O68</xm:sqref>
        </x14:conditionalFormatting>
        <x14:conditionalFormatting xmlns:xm="http://schemas.microsoft.com/office/excel/2006/main">
          <x14:cfRule type="containsText" priority="11" operator="containsText" id="{1A8AB5D3-D6D9-4436-8632-423442663AC2}">
            <xm:f>NOT(ISERROR(SEARCH($J$15,N75)))</xm:f>
            <xm:f>$J$15</xm:f>
            <x14:dxf>
              <font>
                <color theme="0"/>
              </font>
            </x14:dxf>
          </x14:cfRule>
          <xm:sqref>N75:O76 N79:O79</xm:sqref>
        </x14:conditionalFormatting>
        <x14:conditionalFormatting xmlns:xm="http://schemas.microsoft.com/office/excel/2006/main">
          <x14:cfRule type="containsText" priority="9" operator="containsText" id="{C9E6688A-C33F-47F7-AA6A-02A690D6998C}">
            <xm:f>NOT(ISERROR(SEARCH($J$37,N75)))</xm:f>
            <xm:f>$J$37</xm:f>
            <x14:dxf>
              <font>
                <color theme="0"/>
              </font>
            </x14:dxf>
          </x14:cfRule>
          <xm:sqref>N75:O76</xm:sqref>
        </x14:conditionalFormatting>
        <x14:conditionalFormatting xmlns:xm="http://schemas.microsoft.com/office/excel/2006/main">
          <x14:cfRule type="containsText" priority="8" operator="containsText" id="{C733FE35-3582-4840-A8E7-B423FD3967CF}">
            <xm:f>NOT(ISERROR(SEARCH($J$53,N55)))</xm:f>
            <xm:f>$J$53</xm:f>
            <x14:dxf>
              <font>
                <color theme="0"/>
              </font>
            </x14:dxf>
          </x14:cfRule>
          <xm:sqref>N55:O56</xm:sqref>
        </x14:conditionalFormatting>
        <x14:conditionalFormatting xmlns:xm="http://schemas.microsoft.com/office/excel/2006/main">
          <x14:cfRule type="containsText" priority="7" operator="containsText" id="{F8602542-D231-4206-8EA2-2C67A4546C66}">
            <xm:f>NOT(ISERROR(SEARCH($J$64,N66)))</xm:f>
            <xm:f>$J$64</xm:f>
            <x14:dxf>
              <font>
                <color theme="0"/>
              </font>
            </x14:dxf>
          </x14:cfRule>
          <xm:sqref>N66:O67</xm:sqref>
        </x14:conditionalFormatting>
        <x14:conditionalFormatting xmlns:xm="http://schemas.microsoft.com/office/excel/2006/main">
          <x14:cfRule type="containsText" priority="6" operator="containsText" id="{EA5C2C28-D3EF-4071-A04A-B5BE9F9E7E8C}">
            <xm:f>NOT(ISERROR(SEARCH($J$75,N77)))</xm:f>
            <xm:f>$J$75</xm:f>
            <x14:dxf>
              <font>
                <color theme="0"/>
              </font>
            </x14:dxf>
          </x14:cfRule>
          <xm:sqref>N77:O78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B107"/>
  <sheetViews>
    <sheetView showGridLines="0" showRowColHeaders="0" zoomScale="80" zoomScaleNormal="80" workbookViewId="0">
      <selection activeCell="AA17" sqref="AA17"/>
    </sheetView>
  </sheetViews>
  <sheetFormatPr baseColWidth="10" defaultRowHeight="15" x14ac:dyDescent="0.25"/>
  <cols>
    <col min="1" max="1" width="3.7109375" customWidth="1"/>
    <col min="4" max="4" width="6.85546875" customWidth="1"/>
    <col min="5" max="5" width="9" customWidth="1"/>
    <col min="6" max="6" width="9.85546875" style="125" customWidth="1"/>
    <col min="7" max="7" width="9.140625" customWidth="1"/>
    <col min="8" max="8" width="10.85546875" customWidth="1"/>
    <col min="9" max="9" width="2.7109375" hidden="1" customWidth="1"/>
    <col min="10" max="10" width="24" customWidth="1"/>
    <col min="11" max="11" width="11.85546875" hidden="1" customWidth="1"/>
    <col min="16" max="16" width="20.42578125" customWidth="1"/>
    <col min="17" max="17" width="18.5703125" customWidth="1"/>
    <col min="19" max="19" width="19.7109375" customWidth="1"/>
    <col min="20" max="20" width="11.7109375" customWidth="1"/>
    <col min="21" max="21" width="15.85546875" customWidth="1"/>
    <col min="22" max="22" width="0.5703125" style="125" customWidth="1"/>
    <col min="23" max="23" width="19.28515625" customWidth="1"/>
    <col min="24" max="24" width="0.5703125" customWidth="1"/>
    <col min="25" max="25" width="23.140625" customWidth="1"/>
    <col min="26" max="26" width="0.5703125" customWidth="1"/>
    <col min="27" max="27" width="23.140625" customWidth="1"/>
  </cols>
  <sheetData>
    <row r="1" spans="1:2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2"/>
      <c r="Q1" s="32"/>
      <c r="R1" s="32"/>
      <c r="S1" s="32"/>
      <c r="T1" s="57">
        <v>100</v>
      </c>
      <c r="U1" s="32"/>
      <c r="V1" s="32"/>
      <c r="W1" s="33"/>
      <c r="X1" s="2"/>
    </row>
    <row r="2" spans="1:2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2"/>
      <c r="Q2" s="32"/>
      <c r="R2" s="32"/>
      <c r="S2" s="32"/>
      <c r="T2" s="32"/>
      <c r="U2" s="32"/>
      <c r="V2" s="32"/>
      <c r="W2" s="32"/>
      <c r="X2" s="2"/>
    </row>
    <row r="3" spans="1:2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2"/>
      <c r="Q3" s="32"/>
      <c r="R3" s="32"/>
      <c r="S3" s="32"/>
      <c r="T3" s="32"/>
      <c r="U3" s="32"/>
      <c r="V3" s="32"/>
      <c r="W3" s="32"/>
      <c r="X3" s="2"/>
    </row>
    <row r="4" spans="1:28" ht="23.25" x14ac:dyDescent="0.35">
      <c r="A4" s="2"/>
      <c r="B4" s="2"/>
      <c r="C4" s="2"/>
      <c r="D4" s="18"/>
      <c r="E4" s="18"/>
      <c r="F4" s="18"/>
      <c r="G4" s="18"/>
      <c r="H4" s="18"/>
      <c r="I4" s="18"/>
      <c r="J4" s="19"/>
      <c r="K4" s="20"/>
      <c r="L4" s="2"/>
      <c r="M4" s="2"/>
      <c r="N4" s="2"/>
      <c r="O4" s="2"/>
      <c r="P4" s="32"/>
      <c r="Q4" s="32"/>
      <c r="R4" s="32"/>
      <c r="S4" s="32"/>
      <c r="T4" s="32"/>
      <c r="U4" s="32"/>
      <c r="V4" s="32"/>
      <c r="W4" s="32"/>
      <c r="X4" s="2"/>
      <c r="Z4">
        <v>0.3</v>
      </c>
    </row>
    <row r="5" spans="1:28" x14ac:dyDescent="0.25">
      <c r="A5" s="2"/>
      <c r="B5" s="2"/>
      <c r="C5" s="2"/>
      <c r="D5" s="18"/>
      <c r="E5" s="18"/>
      <c r="F5" s="18"/>
      <c r="G5" s="18"/>
      <c r="H5" s="18"/>
      <c r="I5" s="1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ht="22.5" customHeight="1" x14ac:dyDescent="0.25">
      <c r="A6" s="2"/>
      <c r="B6" s="395" t="s">
        <v>152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6" t="s">
        <v>19</v>
      </c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</row>
    <row r="7" spans="1:2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8" ht="17.25" x14ac:dyDescent="0.25">
      <c r="A9" s="2"/>
      <c r="B9" s="2"/>
      <c r="C9" s="405" t="s">
        <v>322</v>
      </c>
      <c r="D9" s="405"/>
      <c r="E9" s="405"/>
      <c r="F9" s="405"/>
      <c r="G9" s="405"/>
      <c r="H9" s="405"/>
      <c r="I9" s="405"/>
      <c r="J9" s="405"/>
      <c r="K9" s="405"/>
      <c r="L9" s="40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8" x14ac:dyDescent="0.25">
      <c r="A10" s="2"/>
      <c r="B10" s="2"/>
      <c r="C10" s="60"/>
      <c r="D10" s="60"/>
      <c r="E10" s="60"/>
      <c r="F10" s="60"/>
      <c r="G10" s="60"/>
      <c r="H10" s="60"/>
      <c r="I10" s="60"/>
      <c r="J10" s="60"/>
      <c r="K10" s="6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8" ht="33.75" customHeight="1" x14ac:dyDescent="0.25">
      <c r="A11" s="2"/>
      <c r="B11" s="2"/>
      <c r="C11" s="2"/>
      <c r="D11" s="61"/>
      <c r="E11" s="399" t="s">
        <v>119</v>
      </c>
      <c r="F11" s="406"/>
      <c r="G11" s="406"/>
      <c r="H11" s="366" t="s">
        <v>120</v>
      </c>
      <c r="I11" s="366"/>
      <c r="J11" s="366"/>
      <c r="K11" s="72"/>
      <c r="L11" s="366" t="s">
        <v>153</v>
      </c>
      <c r="M11" s="366"/>
      <c r="N11" s="366"/>
      <c r="O11" s="366" t="s">
        <v>323</v>
      </c>
      <c r="P11" s="366"/>
      <c r="Q11" s="2"/>
      <c r="R11" s="2"/>
      <c r="S11" s="2"/>
      <c r="T11" s="2"/>
      <c r="U11" s="2"/>
      <c r="V11" s="2"/>
      <c r="W11" s="2"/>
      <c r="X11" s="2"/>
    </row>
    <row r="12" spans="1:28" x14ac:dyDescent="0.25">
      <c r="A12" s="2"/>
      <c r="B12" s="2"/>
      <c r="C12" s="366" t="s">
        <v>124</v>
      </c>
      <c r="D12" s="399"/>
      <c r="E12" s="399" t="s">
        <v>133</v>
      </c>
      <c r="F12" s="406"/>
      <c r="G12" s="407"/>
      <c r="H12" s="408">
        <v>45.7</v>
      </c>
      <c r="I12" s="408"/>
      <c r="J12" s="408"/>
      <c r="K12" s="73"/>
      <c r="L12" s="409">
        <v>39.799999999999997</v>
      </c>
      <c r="M12" s="409"/>
      <c r="N12" s="409"/>
      <c r="O12" s="410">
        <f>H12-L12</f>
        <v>5.9000000000000057</v>
      </c>
      <c r="P12" s="411"/>
      <c r="Q12" s="2"/>
      <c r="R12" s="2"/>
      <c r="S12" s="2"/>
      <c r="T12" s="2"/>
      <c r="U12" s="2"/>
      <c r="V12" s="2"/>
      <c r="W12" s="2"/>
      <c r="X12" s="2"/>
    </row>
    <row r="13" spans="1:28" x14ac:dyDescent="0.25">
      <c r="A13" s="2"/>
      <c r="B13" s="2"/>
      <c r="C13" s="366" t="s">
        <v>123</v>
      </c>
      <c r="D13" s="399"/>
      <c r="E13" s="399" t="s">
        <v>133</v>
      </c>
      <c r="F13" s="406"/>
      <c r="G13" s="407"/>
      <c r="H13" s="408">
        <v>87.93</v>
      </c>
      <c r="I13" s="408"/>
      <c r="J13" s="408"/>
      <c r="K13" s="73"/>
      <c r="L13" s="409">
        <v>76.13</v>
      </c>
      <c r="M13" s="409"/>
      <c r="N13" s="409"/>
      <c r="O13" s="410">
        <f t="shared" ref="O13:O22" si="0">H13-L13</f>
        <v>11.800000000000011</v>
      </c>
      <c r="P13" s="411"/>
      <c r="Q13" s="2"/>
      <c r="R13" s="2"/>
      <c r="S13" s="2"/>
      <c r="T13" s="2"/>
      <c r="U13" s="2"/>
      <c r="V13" s="2"/>
      <c r="W13" s="2"/>
      <c r="X13" s="2"/>
    </row>
    <row r="14" spans="1:28" x14ac:dyDescent="0.25">
      <c r="A14" s="2"/>
      <c r="B14" s="2"/>
      <c r="C14" s="366" t="s">
        <v>122</v>
      </c>
      <c r="D14" s="399"/>
      <c r="E14" s="399" t="s">
        <v>133</v>
      </c>
      <c r="F14" s="406"/>
      <c r="G14" s="407"/>
      <c r="H14" s="408">
        <v>130.16</v>
      </c>
      <c r="I14" s="408"/>
      <c r="J14" s="408"/>
      <c r="K14" s="73"/>
      <c r="L14" s="409">
        <v>112.44</v>
      </c>
      <c r="M14" s="409"/>
      <c r="N14" s="409"/>
      <c r="O14" s="410">
        <f t="shared" si="0"/>
        <v>17.72</v>
      </c>
      <c r="P14" s="411"/>
      <c r="Q14" s="2"/>
      <c r="R14" s="2"/>
      <c r="S14" s="2"/>
      <c r="T14" s="2"/>
      <c r="U14" s="2"/>
      <c r="V14" s="2"/>
      <c r="W14" s="2"/>
      <c r="X14" s="2"/>
      <c r="AA14" s="95"/>
      <c r="AB14" s="95"/>
    </row>
    <row r="15" spans="1:28" x14ac:dyDescent="0.25">
      <c r="A15" s="2"/>
      <c r="B15" s="2"/>
      <c r="C15" s="366" t="s">
        <v>125</v>
      </c>
      <c r="D15" s="399"/>
      <c r="E15" s="399" t="s">
        <v>133</v>
      </c>
      <c r="F15" s="406"/>
      <c r="G15" s="407"/>
      <c r="H15" s="408">
        <v>172.37</v>
      </c>
      <c r="I15" s="408"/>
      <c r="J15" s="408"/>
      <c r="K15" s="73"/>
      <c r="L15" s="409">
        <v>148.77000000000001</v>
      </c>
      <c r="M15" s="409"/>
      <c r="N15" s="409"/>
      <c r="O15" s="410">
        <f t="shared" si="0"/>
        <v>23.599999999999994</v>
      </c>
      <c r="P15" s="411"/>
      <c r="Q15" s="2"/>
      <c r="R15" s="2"/>
      <c r="S15" s="2"/>
      <c r="T15" s="2"/>
      <c r="U15" s="2"/>
      <c r="V15" s="2"/>
      <c r="W15" s="2"/>
      <c r="X15" s="2"/>
    </row>
    <row r="16" spans="1:28" x14ac:dyDescent="0.25">
      <c r="A16" s="2"/>
      <c r="B16" s="2"/>
      <c r="C16" s="366" t="s">
        <v>126</v>
      </c>
      <c r="D16" s="399"/>
      <c r="E16" s="399" t="s">
        <v>133</v>
      </c>
      <c r="F16" s="406"/>
      <c r="G16" s="407"/>
      <c r="H16" s="408">
        <v>213.86</v>
      </c>
      <c r="I16" s="408"/>
      <c r="J16" s="408"/>
      <c r="K16" s="73"/>
      <c r="L16" s="409">
        <v>184.98</v>
      </c>
      <c r="M16" s="409"/>
      <c r="N16" s="409"/>
      <c r="O16" s="410">
        <f t="shared" si="0"/>
        <v>28.880000000000024</v>
      </c>
      <c r="P16" s="411"/>
      <c r="Q16" s="2"/>
      <c r="R16" s="2"/>
      <c r="S16" s="2"/>
      <c r="T16" s="2"/>
      <c r="U16" s="2"/>
      <c r="V16" s="2"/>
      <c r="W16" s="2"/>
      <c r="X16" s="2"/>
    </row>
    <row r="17" spans="1:28" ht="15" customHeight="1" x14ac:dyDescent="0.25">
      <c r="A17" s="2"/>
      <c r="B17" s="2"/>
      <c r="C17" s="366" t="s">
        <v>127</v>
      </c>
      <c r="D17" s="399"/>
      <c r="E17" s="399" t="s">
        <v>133</v>
      </c>
      <c r="F17" s="406"/>
      <c r="G17" s="407"/>
      <c r="H17" s="408">
        <v>255.15</v>
      </c>
      <c r="I17" s="408"/>
      <c r="J17" s="408"/>
      <c r="K17" s="74"/>
      <c r="L17" s="409">
        <v>220.52</v>
      </c>
      <c r="M17" s="409"/>
      <c r="N17" s="409"/>
      <c r="O17" s="410">
        <f t="shared" si="0"/>
        <v>34.629999999999995</v>
      </c>
      <c r="P17" s="411"/>
      <c r="Q17" s="2"/>
      <c r="R17" s="2"/>
      <c r="S17" s="2"/>
      <c r="T17" s="2"/>
      <c r="U17" s="2"/>
      <c r="V17" s="2"/>
      <c r="W17" s="2"/>
      <c r="X17" s="2"/>
    </row>
    <row r="18" spans="1:28" ht="15" customHeight="1" x14ac:dyDescent="0.25">
      <c r="A18" s="2"/>
      <c r="B18" s="2"/>
      <c r="C18" s="366" t="s">
        <v>128</v>
      </c>
      <c r="D18" s="399"/>
      <c r="E18" s="399" t="s">
        <v>133</v>
      </c>
      <c r="F18" s="406"/>
      <c r="G18" s="407"/>
      <c r="H18" s="408">
        <v>337.79</v>
      </c>
      <c r="I18" s="408"/>
      <c r="J18" s="408"/>
      <c r="K18" s="74"/>
      <c r="L18" s="409">
        <v>291.58</v>
      </c>
      <c r="M18" s="409"/>
      <c r="N18" s="409"/>
      <c r="O18" s="410">
        <f t="shared" si="0"/>
        <v>46.210000000000036</v>
      </c>
      <c r="P18" s="411"/>
      <c r="Q18" s="2"/>
      <c r="R18" s="2"/>
      <c r="S18" s="2"/>
      <c r="T18" s="2"/>
      <c r="U18" s="2"/>
      <c r="V18" s="2"/>
      <c r="W18" s="2"/>
      <c r="X18" s="2"/>
    </row>
    <row r="19" spans="1:28" ht="15" customHeight="1" x14ac:dyDescent="0.25">
      <c r="A19" s="2"/>
      <c r="B19" s="2"/>
      <c r="C19" s="366" t="s">
        <v>129</v>
      </c>
      <c r="D19" s="399"/>
      <c r="E19" s="399" t="s">
        <v>133</v>
      </c>
      <c r="F19" s="406"/>
      <c r="G19" s="407"/>
      <c r="H19" s="408">
        <v>420.39</v>
      </c>
      <c r="I19" s="408"/>
      <c r="J19" s="408"/>
      <c r="K19" s="73"/>
      <c r="L19" s="409">
        <v>362.66</v>
      </c>
      <c r="M19" s="409"/>
      <c r="N19" s="409"/>
      <c r="O19" s="410">
        <f t="shared" si="0"/>
        <v>57.729999999999961</v>
      </c>
      <c r="P19" s="411"/>
      <c r="Q19" s="2"/>
      <c r="R19" s="2"/>
      <c r="S19" s="2"/>
      <c r="T19" s="2"/>
      <c r="U19" s="2"/>
      <c r="V19" s="2"/>
      <c r="W19" s="2"/>
      <c r="X19" s="2"/>
    </row>
    <row r="20" spans="1:28" x14ac:dyDescent="0.25">
      <c r="A20" s="2"/>
      <c r="B20" s="2"/>
      <c r="C20" s="366" t="s">
        <v>130</v>
      </c>
      <c r="D20" s="399"/>
      <c r="E20" s="399" t="s">
        <v>134</v>
      </c>
      <c r="F20" s="406"/>
      <c r="G20" s="407"/>
      <c r="H20" s="408">
        <v>144.22999999999999</v>
      </c>
      <c r="I20" s="408"/>
      <c r="J20" s="408"/>
      <c r="K20" s="73"/>
      <c r="L20" s="409">
        <v>124.56</v>
      </c>
      <c r="M20" s="409"/>
      <c r="N20" s="409"/>
      <c r="O20" s="410">
        <f t="shared" si="0"/>
        <v>19.669999999999987</v>
      </c>
      <c r="P20" s="411"/>
      <c r="Q20" s="2"/>
      <c r="R20" s="2"/>
      <c r="S20" s="2"/>
      <c r="T20" s="2"/>
      <c r="U20" s="2"/>
      <c r="V20" s="2"/>
      <c r="W20" s="2"/>
      <c r="X20" s="2"/>
    </row>
    <row r="21" spans="1:28" x14ac:dyDescent="0.25">
      <c r="A21" s="2"/>
      <c r="B21" s="2"/>
      <c r="C21" s="366" t="s">
        <v>131</v>
      </c>
      <c r="D21" s="399"/>
      <c r="E21" s="399" t="s">
        <v>134</v>
      </c>
      <c r="F21" s="406"/>
      <c r="G21" s="407"/>
      <c r="H21" s="408">
        <v>213.86</v>
      </c>
      <c r="I21" s="408"/>
      <c r="J21" s="408"/>
      <c r="K21" s="74"/>
      <c r="L21" s="409">
        <v>184.97</v>
      </c>
      <c r="M21" s="409"/>
      <c r="N21" s="409"/>
      <c r="O21" s="410">
        <f t="shared" si="0"/>
        <v>28.890000000000015</v>
      </c>
      <c r="P21" s="411"/>
      <c r="Q21" s="2"/>
      <c r="R21" s="2"/>
      <c r="S21" s="2"/>
      <c r="T21" s="2"/>
      <c r="U21" s="2"/>
      <c r="V21" s="2"/>
      <c r="W21" s="2"/>
      <c r="X21" s="2"/>
    </row>
    <row r="22" spans="1:28" x14ac:dyDescent="0.25">
      <c r="A22" s="2"/>
      <c r="B22" s="2"/>
      <c r="C22" s="366" t="s">
        <v>132</v>
      </c>
      <c r="D22" s="399"/>
      <c r="E22" s="399" t="s">
        <v>134</v>
      </c>
      <c r="F22" s="406"/>
      <c r="G22" s="407"/>
      <c r="H22" s="408">
        <v>282.69</v>
      </c>
      <c r="I22" s="408"/>
      <c r="J22" s="408"/>
      <c r="K22" s="74"/>
      <c r="L22" s="409">
        <v>244.2</v>
      </c>
      <c r="M22" s="409"/>
      <c r="N22" s="409"/>
      <c r="O22" s="410">
        <f t="shared" si="0"/>
        <v>38.490000000000009</v>
      </c>
      <c r="P22" s="411"/>
      <c r="Q22" s="2"/>
      <c r="R22" s="2"/>
      <c r="S22" s="2"/>
      <c r="T22" s="2"/>
      <c r="U22" s="2"/>
      <c r="V22" s="2"/>
      <c r="W22" s="2"/>
      <c r="X22" s="2"/>
    </row>
    <row r="23" spans="1:28" x14ac:dyDescent="0.25">
      <c r="A23" s="2"/>
      <c r="B23" s="2"/>
      <c r="C23" s="36"/>
      <c r="D23" s="36"/>
      <c r="E23" s="36"/>
      <c r="F23" s="36"/>
      <c r="G23" s="36"/>
      <c r="H23" s="31"/>
      <c r="I23" s="31"/>
      <c r="J23" s="31"/>
      <c r="K23" s="75"/>
      <c r="L23" s="54"/>
      <c r="M23" s="54"/>
      <c r="N23" s="54"/>
      <c r="O23" s="50"/>
      <c r="P23" s="50"/>
      <c r="Q23" s="2"/>
      <c r="R23" s="2"/>
      <c r="S23" s="2"/>
      <c r="T23" s="2"/>
      <c r="U23" s="2"/>
      <c r="V23" s="2"/>
      <c r="W23" s="2"/>
      <c r="X23" s="2"/>
    </row>
    <row r="24" spans="1:28" ht="15.75" thickBot="1" x14ac:dyDescent="0.3">
      <c r="A24" s="2"/>
      <c r="B24" s="2"/>
      <c r="C24" s="36"/>
      <c r="D24" s="36"/>
      <c r="E24" s="36"/>
      <c r="F24" s="36"/>
      <c r="G24" s="36"/>
      <c r="H24" s="31"/>
      <c r="I24" s="31"/>
      <c r="J24" s="31"/>
      <c r="K24" s="75"/>
      <c r="L24" s="54"/>
      <c r="M24" s="54"/>
      <c r="N24" s="54"/>
      <c r="O24" s="50"/>
      <c r="P24" s="50"/>
      <c r="Q24" s="2"/>
      <c r="R24" s="2"/>
      <c r="S24" s="2"/>
      <c r="T24" s="2"/>
      <c r="U24" s="2"/>
      <c r="V24" s="2"/>
      <c r="W24" s="2"/>
      <c r="X24" s="2"/>
    </row>
    <row r="25" spans="1:28" ht="15.75" customHeight="1" x14ac:dyDescent="0.25">
      <c r="A25" s="2"/>
      <c r="B25" s="397" t="s">
        <v>335</v>
      </c>
      <c r="C25" s="398"/>
      <c r="D25" s="398"/>
      <c r="E25" s="398"/>
      <c r="F25" s="398"/>
      <c r="G25" s="398"/>
      <c r="H25" s="398"/>
      <c r="I25" s="398"/>
      <c r="J25" s="62"/>
      <c r="K25" s="62"/>
      <c r="L25" s="62"/>
      <c r="M25" s="6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3"/>
      <c r="Z25" s="223"/>
      <c r="AA25" s="223"/>
      <c r="AB25" s="224"/>
    </row>
    <row r="26" spans="1:28" ht="15.75" x14ac:dyDescent="0.25">
      <c r="A26" s="2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49"/>
      <c r="V26" s="49"/>
      <c r="W26" s="49"/>
      <c r="X26" s="25"/>
      <c r="Y26" s="95"/>
      <c r="Z26" s="95"/>
      <c r="AA26" s="95"/>
      <c r="AB26" s="99"/>
    </row>
    <row r="27" spans="1:28" ht="15.75" thickBot="1" x14ac:dyDescent="0.3">
      <c r="A27" s="2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95"/>
      <c r="Z27" s="95"/>
      <c r="AA27" s="95"/>
      <c r="AB27" s="99"/>
    </row>
    <row r="28" spans="1:28" ht="15" customHeight="1" x14ac:dyDescent="0.25">
      <c r="A28" s="2"/>
      <c r="B28" s="24"/>
      <c r="C28" s="25"/>
      <c r="D28" s="25"/>
      <c r="E28" s="25"/>
      <c r="F28" s="25"/>
      <c r="G28" s="25"/>
      <c r="H28" s="25"/>
      <c r="I28" s="25"/>
      <c r="J28" s="412" t="s">
        <v>135</v>
      </c>
      <c r="K28" s="413"/>
      <c r="L28" s="412" t="s">
        <v>41</v>
      </c>
      <c r="M28" s="413"/>
      <c r="N28" s="412" t="s">
        <v>138</v>
      </c>
      <c r="O28" s="413"/>
      <c r="P28" s="412" t="s">
        <v>102</v>
      </c>
      <c r="Q28" s="413"/>
      <c r="R28" s="416" t="s">
        <v>139</v>
      </c>
      <c r="S28" s="417"/>
      <c r="T28" s="25"/>
      <c r="U28" s="111"/>
      <c r="V28" s="111"/>
      <c r="W28" s="111"/>
      <c r="X28" s="111"/>
      <c r="Y28" s="111"/>
      <c r="Z28" s="111"/>
      <c r="AA28" s="111"/>
      <c r="AB28" s="99"/>
    </row>
    <row r="29" spans="1:28" ht="45.75" customHeight="1" thickBot="1" x14ac:dyDescent="0.3">
      <c r="A29" s="2"/>
      <c r="B29" s="24"/>
      <c r="C29" s="25"/>
      <c r="D29" s="25"/>
      <c r="E29" s="25"/>
      <c r="F29" s="25"/>
      <c r="G29" s="25"/>
      <c r="H29" s="25"/>
      <c r="I29" s="25"/>
      <c r="J29" s="414"/>
      <c r="K29" s="415"/>
      <c r="L29" s="414"/>
      <c r="M29" s="415"/>
      <c r="N29" s="414"/>
      <c r="O29" s="415"/>
      <c r="P29" s="414"/>
      <c r="Q29" s="415"/>
      <c r="R29" s="418"/>
      <c r="S29" s="419"/>
      <c r="T29" s="25"/>
      <c r="U29" s="480" t="s">
        <v>331</v>
      </c>
      <c r="V29" s="480"/>
      <c r="W29" s="480"/>
      <c r="X29" s="480"/>
      <c r="Y29" s="480"/>
      <c r="Z29" s="480"/>
      <c r="AA29" s="480"/>
      <c r="AB29" s="99"/>
    </row>
    <row r="30" spans="1:28" ht="5.0999999999999996" customHeight="1" thickBot="1" x14ac:dyDescent="0.3">
      <c r="A30" s="25"/>
      <c r="B30" s="24"/>
      <c r="C30" s="25"/>
      <c r="D30" s="25"/>
      <c r="E30" s="25"/>
      <c r="F30" s="25"/>
      <c r="G30" s="25"/>
      <c r="H30" s="25"/>
      <c r="I30" s="25"/>
      <c r="J30" s="139"/>
      <c r="K30" s="139"/>
      <c r="L30" s="139"/>
      <c r="M30" s="139"/>
      <c r="N30" s="139"/>
      <c r="O30" s="139"/>
      <c r="P30" s="139"/>
      <c r="Q30" s="139"/>
      <c r="R30" s="63"/>
      <c r="S30" s="63"/>
      <c r="T30" s="25"/>
      <c r="U30" s="59"/>
      <c r="V30" s="59"/>
      <c r="W30" s="59"/>
      <c r="X30" s="25"/>
      <c r="Y30" s="95"/>
      <c r="Z30" s="95"/>
      <c r="AA30" s="95"/>
      <c r="AB30" s="99"/>
    </row>
    <row r="31" spans="1:28" ht="39" customHeight="1" x14ac:dyDescent="0.25">
      <c r="A31" s="2"/>
      <c r="B31" s="24"/>
      <c r="C31" s="412" t="s">
        <v>328</v>
      </c>
      <c r="D31" s="443"/>
      <c r="E31" s="413"/>
      <c r="F31" s="420" t="s">
        <v>136</v>
      </c>
      <c r="G31" s="421"/>
      <c r="H31" s="421"/>
      <c r="I31" s="422"/>
      <c r="J31" s="423">
        <v>3</v>
      </c>
      <c r="K31" s="424"/>
      <c r="L31" s="445"/>
      <c r="M31" s="446"/>
      <c r="N31" s="447">
        <f t="shared" ref="N31:N36" si="1">L31*J31</f>
        <v>0</v>
      </c>
      <c r="O31" s="448"/>
      <c r="P31" s="429"/>
      <c r="Q31" s="430"/>
      <c r="R31" s="431"/>
      <c r="S31" s="432"/>
      <c r="T31" s="25"/>
      <c r="U31" s="213"/>
      <c r="V31" s="213"/>
      <c r="W31" s="217" t="s">
        <v>330</v>
      </c>
      <c r="X31" s="215"/>
      <c r="Y31" s="218" t="s">
        <v>333</v>
      </c>
      <c r="Z31" s="95"/>
      <c r="AA31" s="218" t="s">
        <v>334</v>
      </c>
      <c r="AB31" s="99"/>
    </row>
    <row r="32" spans="1:28" ht="36.75" customHeight="1" thickBot="1" x14ac:dyDescent="0.3">
      <c r="A32" s="2"/>
      <c r="B32" s="24"/>
      <c r="C32" s="414"/>
      <c r="D32" s="444"/>
      <c r="E32" s="415"/>
      <c r="F32" s="485" t="s">
        <v>154</v>
      </c>
      <c r="G32" s="450"/>
      <c r="H32" s="450"/>
      <c r="I32" s="451"/>
      <c r="J32" s="433">
        <v>3</v>
      </c>
      <c r="K32" s="434"/>
      <c r="L32" s="435"/>
      <c r="M32" s="436"/>
      <c r="N32" s="437">
        <f t="shared" si="1"/>
        <v>0</v>
      </c>
      <c r="O32" s="438"/>
      <c r="P32" s="439" t="e">
        <f>((N31-N32)/N31)*100</f>
        <v>#DIV/0!</v>
      </c>
      <c r="Q32" s="440"/>
      <c r="R32" s="441">
        <f>N31-N32</f>
        <v>0</v>
      </c>
      <c r="S32" s="442"/>
      <c r="T32" s="25"/>
      <c r="U32" s="217" t="s">
        <v>8</v>
      </c>
      <c r="V32" s="214"/>
      <c r="W32" s="128">
        <f>2*H15</f>
        <v>344.74</v>
      </c>
      <c r="X32" s="210"/>
      <c r="Y32" s="222">
        <f>2*H16</f>
        <v>427.72</v>
      </c>
      <c r="Z32" s="216"/>
      <c r="AA32" s="222">
        <f>12*H20</f>
        <v>1730.7599999999998</v>
      </c>
      <c r="AB32" s="99"/>
    </row>
    <row r="33" spans="1:28" s="125" customFormat="1" ht="31.5" customHeight="1" x14ac:dyDescent="0.25">
      <c r="A33" s="2"/>
      <c r="B33" s="24"/>
      <c r="C33" s="481" t="s">
        <v>329</v>
      </c>
      <c r="D33" s="467"/>
      <c r="E33" s="467"/>
      <c r="F33" s="459" t="s">
        <v>324</v>
      </c>
      <c r="G33" s="420" t="s">
        <v>326</v>
      </c>
      <c r="H33" s="421"/>
      <c r="I33" s="422"/>
      <c r="J33" s="423">
        <v>3</v>
      </c>
      <c r="K33" s="424"/>
      <c r="L33" s="445"/>
      <c r="M33" s="446"/>
      <c r="N33" s="447">
        <f t="shared" si="1"/>
        <v>0</v>
      </c>
      <c r="O33" s="448"/>
      <c r="P33" s="429"/>
      <c r="Q33" s="430"/>
      <c r="R33" s="431"/>
      <c r="S33" s="432"/>
      <c r="T33" s="25"/>
      <c r="U33" s="217" t="s">
        <v>105</v>
      </c>
      <c r="V33" s="214"/>
      <c r="W33" s="128">
        <f>2*L15</f>
        <v>297.54000000000002</v>
      </c>
      <c r="X33" s="210"/>
      <c r="Y33" s="222">
        <f>2*L16</f>
        <v>369.96</v>
      </c>
      <c r="Z33" s="216"/>
      <c r="AA33" s="222">
        <f>12*L20</f>
        <v>1494.72</v>
      </c>
      <c r="AB33" s="99"/>
    </row>
    <row r="34" spans="1:28" s="125" customFormat="1" ht="31.5" customHeight="1" thickBot="1" x14ac:dyDescent="0.3">
      <c r="A34" s="2"/>
      <c r="B34" s="24"/>
      <c r="C34" s="482"/>
      <c r="D34" s="483"/>
      <c r="E34" s="483"/>
      <c r="F34" s="460"/>
      <c r="G34" s="449" t="s">
        <v>327</v>
      </c>
      <c r="H34" s="450"/>
      <c r="I34" s="451"/>
      <c r="J34" s="433">
        <v>3</v>
      </c>
      <c r="K34" s="434"/>
      <c r="L34" s="435"/>
      <c r="M34" s="436"/>
      <c r="N34" s="437">
        <f t="shared" si="1"/>
        <v>0</v>
      </c>
      <c r="O34" s="438"/>
      <c r="P34" s="439" t="e">
        <f>((N33-N34)/N33)*100</f>
        <v>#DIV/0!</v>
      </c>
      <c r="Q34" s="440"/>
      <c r="R34" s="441">
        <f>N33-N34</f>
        <v>0</v>
      </c>
      <c r="S34" s="442"/>
      <c r="T34" s="25"/>
      <c r="U34" s="474" t="s">
        <v>332</v>
      </c>
      <c r="V34" s="63"/>
      <c r="W34" s="476">
        <f>W32-W33</f>
        <v>47.199999999999989</v>
      </c>
      <c r="X34" s="210"/>
      <c r="Y34" s="478">
        <f>Y32-Y33</f>
        <v>57.760000000000048</v>
      </c>
      <c r="Z34" s="216"/>
      <c r="AA34" s="478">
        <f>AA32-AA33</f>
        <v>236.03999999999974</v>
      </c>
      <c r="AB34" s="99"/>
    </row>
    <row r="35" spans="1:28" ht="31.5" customHeight="1" x14ac:dyDescent="0.25">
      <c r="A35" s="2"/>
      <c r="B35" s="24"/>
      <c r="C35" s="482"/>
      <c r="D35" s="483"/>
      <c r="E35" s="484"/>
      <c r="F35" s="486" t="s">
        <v>325</v>
      </c>
      <c r="G35" s="420" t="s">
        <v>140</v>
      </c>
      <c r="H35" s="421"/>
      <c r="I35" s="422"/>
      <c r="J35" s="423">
        <v>3</v>
      </c>
      <c r="K35" s="424"/>
      <c r="L35" s="425"/>
      <c r="M35" s="426"/>
      <c r="N35" s="427">
        <f t="shared" si="1"/>
        <v>0</v>
      </c>
      <c r="O35" s="428"/>
      <c r="P35" s="429"/>
      <c r="Q35" s="430"/>
      <c r="R35" s="431"/>
      <c r="S35" s="432"/>
      <c r="T35" s="25"/>
      <c r="U35" s="475"/>
      <c r="V35" s="214"/>
      <c r="W35" s="477"/>
      <c r="X35" s="210"/>
      <c r="Y35" s="479"/>
      <c r="Z35" s="216"/>
      <c r="AA35" s="479"/>
      <c r="AB35" s="99"/>
    </row>
    <row r="36" spans="1:28" ht="31.5" customHeight="1" thickBot="1" x14ac:dyDescent="0.3">
      <c r="A36" s="2"/>
      <c r="B36" s="24"/>
      <c r="C36" s="469"/>
      <c r="D36" s="470"/>
      <c r="E36" s="471"/>
      <c r="F36" s="487"/>
      <c r="G36" s="449" t="s">
        <v>155</v>
      </c>
      <c r="H36" s="450"/>
      <c r="I36" s="451"/>
      <c r="J36" s="433">
        <v>3</v>
      </c>
      <c r="K36" s="434"/>
      <c r="L36" s="452"/>
      <c r="M36" s="453"/>
      <c r="N36" s="437">
        <f t="shared" si="1"/>
        <v>0</v>
      </c>
      <c r="O36" s="438"/>
      <c r="P36" s="454" t="e">
        <f>((N35-N36)/N35)*100</f>
        <v>#DIV/0!</v>
      </c>
      <c r="Q36" s="455"/>
      <c r="R36" s="456">
        <f>N35-N36</f>
        <v>0</v>
      </c>
      <c r="S36" s="457"/>
      <c r="T36" s="25"/>
      <c r="U36" s="219"/>
      <c r="V36" s="213"/>
      <c r="W36" s="213"/>
      <c r="X36" s="25"/>
      <c r="Y36" s="220"/>
      <c r="Z36" s="221" t="e">
        <f>U34-W35</f>
        <v>#VALUE!</v>
      </c>
      <c r="AA36" s="220"/>
      <c r="AB36" s="99"/>
    </row>
    <row r="37" spans="1:28" x14ac:dyDescent="0.25">
      <c r="A37" s="2"/>
      <c r="B37" s="24"/>
      <c r="C37" s="139"/>
      <c r="D37" s="139"/>
      <c r="E37" s="139"/>
      <c r="F37" s="139"/>
      <c r="G37" s="139"/>
      <c r="H37" s="139"/>
      <c r="I37" s="139"/>
      <c r="J37" s="34"/>
      <c r="K37" s="47"/>
      <c r="L37" s="35"/>
      <c r="M37" s="35"/>
      <c r="N37" s="36"/>
      <c r="O37" s="36"/>
      <c r="P37" s="126"/>
      <c r="Q37" s="126"/>
      <c r="R37" s="127"/>
      <c r="S37" s="127"/>
      <c r="T37" s="25"/>
      <c r="U37" s="36"/>
      <c r="V37" s="36"/>
      <c r="W37" s="36"/>
      <c r="X37" s="25"/>
      <c r="Y37" s="95"/>
      <c r="Z37" s="95"/>
      <c r="AA37" s="95"/>
      <c r="AB37" s="99"/>
    </row>
    <row r="38" spans="1:28" ht="60" customHeight="1" x14ac:dyDescent="0.25">
      <c r="A38" s="2"/>
      <c r="B38" s="24"/>
      <c r="C38" s="139"/>
      <c r="D38" s="139"/>
      <c r="E38" s="139"/>
      <c r="F38" s="139"/>
      <c r="G38" s="139"/>
      <c r="H38" s="139"/>
      <c r="I38" s="139"/>
      <c r="J38" s="34"/>
      <c r="K38" s="34"/>
      <c r="L38" s="35"/>
      <c r="M38" s="35"/>
      <c r="N38" s="36"/>
      <c r="O38" s="36"/>
      <c r="P38" s="371" t="s">
        <v>90</v>
      </c>
      <c r="Q38" s="371"/>
      <c r="R38" s="372" t="s">
        <v>339</v>
      </c>
      <c r="S38" s="372"/>
      <c r="T38" s="25"/>
      <c r="U38" s="458"/>
      <c r="V38" s="458"/>
      <c r="W38" s="458"/>
      <c r="X38" s="25"/>
      <c r="Y38" s="95"/>
      <c r="Z38" s="95"/>
      <c r="AA38" s="95"/>
      <c r="AB38" s="99"/>
    </row>
    <row r="39" spans="1:28" ht="15.75" thickBot="1" x14ac:dyDescent="0.3">
      <c r="A39" s="2"/>
      <c r="B39" s="27"/>
      <c r="C39" s="41"/>
      <c r="D39" s="41"/>
      <c r="E39" s="41"/>
      <c r="F39" s="41"/>
      <c r="G39" s="41"/>
      <c r="H39" s="41"/>
      <c r="I39" s="41"/>
      <c r="J39" s="42"/>
      <c r="K39" s="42"/>
      <c r="L39" s="43"/>
      <c r="M39" s="43"/>
      <c r="N39" s="44"/>
      <c r="O39" s="44"/>
      <c r="P39" s="136"/>
      <c r="Q39" s="136"/>
      <c r="R39" s="137"/>
      <c r="S39" s="137"/>
      <c r="T39" s="28"/>
      <c r="U39" s="44"/>
      <c r="V39" s="44"/>
      <c r="W39" s="44"/>
      <c r="X39" s="28"/>
      <c r="Y39" s="112"/>
      <c r="Z39" s="112"/>
      <c r="AA39" s="112"/>
      <c r="AB39" s="103"/>
    </row>
    <row r="40" spans="1:28" x14ac:dyDescent="0.25">
      <c r="A40" s="2"/>
      <c r="B40" s="25"/>
      <c r="C40" s="31"/>
      <c r="D40" s="31"/>
      <c r="E40" s="31"/>
      <c r="F40" s="139"/>
      <c r="G40" s="31"/>
      <c r="H40" s="31"/>
      <c r="I40" s="31"/>
      <c r="J40" s="34"/>
      <c r="K40" s="34"/>
      <c r="L40" s="35"/>
      <c r="M40" s="35"/>
      <c r="N40" s="36"/>
      <c r="O40" s="36"/>
      <c r="P40" s="39"/>
      <c r="Q40" s="39"/>
      <c r="R40" s="40"/>
      <c r="S40" s="40"/>
      <c r="T40" s="25"/>
      <c r="U40" s="36"/>
      <c r="V40" s="36"/>
      <c r="W40" s="36"/>
      <c r="X40" s="25"/>
    </row>
    <row r="41" spans="1:28" ht="15.75" thickBot="1" x14ac:dyDescent="0.3">
      <c r="A41" s="2"/>
      <c r="B41" s="25"/>
      <c r="C41" s="31"/>
      <c r="D41" s="31"/>
      <c r="E41" s="31"/>
      <c r="F41" s="139"/>
      <c r="G41" s="31"/>
      <c r="H41" s="31"/>
      <c r="I41" s="31"/>
      <c r="J41" s="34"/>
      <c r="K41" s="34"/>
      <c r="L41" s="35"/>
      <c r="M41" s="35"/>
      <c r="N41" s="36"/>
      <c r="O41" s="36"/>
      <c r="P41" s="39"/>
      <c r="Q41" s="39"/>
      <c r="R41" s="40"/>
      <c r="S41" s="40"/>
      <c r="T41" s="25"/>
      <c r="U41" s="36"/>
      <c r="V41" s="36"/>
      <c r="W41" s="36"/>
      <c r="X41" s="25"/>
    </row>
    <row r="42" spans="1:28" ht="15.75" customHeight="1" x14ac:dyDescent="0.25">
      <c r="A42" s="2"/>
      <c r="B42" s="397" t="s">
        <v>345</v>
      </c>
      <c r="C42" s="398"/>
      <c r="D42" s="398"/>
      <c r="E42" s="398"/>
      <c r="F42" s="398"/>
      <c r="G42" s="398"/>
      <c r="H42" s="398"/>
      <c r="I42" s="398"/>
      <c r="J42" s="71"/>
      <c r="K42" s="71"/>
      <c r="L42" s="62"/>
      <c r="M42" s="6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3"/>
      <c r="Z42" s="223"/>
      <c r="AA42" s="223"/>
      <c r="AB42" s="224"/>
    </row>
    <row r="43" spans="1:28" ht="15.75" x14ac:dyDescent="0.25">
      <c r="A43" s="2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49"/>
      <c r="V43" s="49"/>
      <c r="W43" s="49"/>
      <c r="X43" s="25"/>
      <c r="Y43" s="95"/>
      <c r="Z43" s="95"/>
      <c r="AA43" s="95"/>
      <c r="AB43" s="99"/>
    </row>
    <row r="44" spans="1:28" ht="15.75" thickBot="1" x14ac:dyDescent="0.3">
      <c r="A44" s="2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95"/>
      <c r="Z44" s="95"/>
      <c r="AA44" s="95"/>
      <c r="AB44" s="99"/>
    </row>
    <row r="45" spans="1:28" ht="15" customHeight="1" x14ac:dyDescent="0.25">
      <c r="A45" s="2"/>
      <c r="B45" s="24"/>
      <c r="C45" s="25"/>
      <c r="D45" s="25"/>
      <c r="E45" s="25"/>
      <c r="F45" s="25"/>
      <c r="G45" s="25"/>
      <c r="H45" s="25"/>
      <c r="I45" s="25"/>
      <c r="J45" s="412" t="s">
        <v>135</v>
      </c>
      <c r="K45" s="413"/>
      <c r="L45" s="412" t="s">
        <v>41</v>
      </c>
      <c r="M45" s="413"/>
      <c r="N45" s="412" t="s">
        <v>138</v>
      </c>
      <c r="O45" s="413"/>
      <c r="P45" s="412" t="s">
        <v>102</v>
      </c>
      <c r="Q45" s="413"/>
      <c r="R45" s="416" t="s">
        <v>139</v>
      </c>
      <c r="S45" s="417"/>
      <c r="T45" s="25"/>
      <c r="U45" s="111"/>
      <c r="V45" s="111"/>
      <c r="W45" s="111"/>
      <c r="X45" s="48"/>
      <c r="Y45" s="96"/>
      <c r="Z45" s="96"/>
      <c r="AA45" s="96"/>
      <c r="AB45" s="99"/>
    </row>
    <row r="46" spans="1:28" ht="49.5" customHeight="1" thickBot="1" x14ac:dyDescent="0.3">
      <c r="A46" s="2"/>
      <c r="B46" s="24"/>
      <c r="C46" s="25"/>
      <c r="D46" s="25"/>
      <c r="E46" s="25"/>
      <c r="F46" s="25"/>
      <c r="G46" s="25"/>
      <c r="H46" s="25"/>
      <c r="I46" s="25"/>
      <c r="J46" s="414"/>
      <c r="K46" s="415"/>
      <c r="L46" s="414"/>
      <c r="M46" s="415"/>
      <c r="N46" s="414"/>
      <c r="O46" s="415"/>
      <c r="P46" s="414"/>
      <c r="Q46" s="415"/>
      <c r="R46" s="418"/>
      <c r="S46" s="419"/>
      <c r="T46" s="25"/>
      <c r="U46" s="480" t="s">
        <v>331</v>
      </c>
      <c r="V46" s="480"/>
      <c r="W46" s="480"/>
      <c r="X46" s="480"/>
      <c r="Y46" s="480"/>
      <c r="Z46" s="480"/>
      <c r="AA46" s="480"/>
      <c r="AB46" s="99"/>
    </row>
    <row r="47" spans="1:28" ht="5.0999999999999996" customHeight="1" thickBot="1" x14ac:dyDescent="0.3">
      <c r="A47" s="2"/>
      <c r="B47" s="24"/>
      <c r="C47" s="25"/>
      <c r="D47" s="25"/>
      <c r="E47" s="25"/>
      <c r="F47" s="25"/>
      <c r="G47" s="25"/>
      <c r="H47" s="25"/>
      <c r="I47" s="25"/>
      <c r="J47" s="139"/>
      <c r="K47" s="139"/>
      <c r="L47" s="139"/>
      <c r="M47" s="139"/>
      <c r="N47" s="139"/>
      <c r="O47" s="139"/>
      <c r="P47" s="139"/>
      <c r="Q47" s="139"/>
      <c r="R47" s="63"/>
      <c r="S47" s="63"/>
      <c r="T47" s="25"/>
      <c r="U47" s="111"/>
      <c r="V47" s="111"/>
      <c r="W47" s="111"/>
      <c r="X47" s="111"/>
      <c r="Y47" s="111"/>
      <c r="Z47" s="111"/>
      <c r="AA47" s="111"/>
      <c r="AB47" s="99"/>
    </row>
    <row r="48" spans="1:28" ht="39" customHeight="1" x14ac:dyDescent="0.25">
      <c r="A48" s="2"/>
      <c r="B48" s="24"/>
      <c r="C48" s="412" t="s">
        <v>336</v>
      </c>
      <c r="D48" s="443"/>
      <c r="E48" s="413"/>
      <c r="F48" s="420" t="s">
        <v>136</v>
      </c>
      <c r="G48" s="421"/>
      <c r="H48" s="421"/>
      <c r="I48" s="422"/>
      <c r="J48" s="423">
        <v>2</v>
      </c>
      <c r="K48" s="424"/>
      <c r="L48" s="445"/>
      <c r="M48" s="446"/>
      <c r="N48" s="447">
        <f t="shared" ref="N48:N53" si="2">L48*J48</f>
        <v>0</v>
      </c>
      <c r="O48" s="448"/>
      <c r="P48" s="429"/>
      <c r="Q48" s="430"/>
      <c r="R48" s="431"/>
      <c r="S48" s="432"/>
      <c r="T48" s="25"/>
      <c r="U48" s="213"/>
      <c r="V48" s="213"/>
      <c r="W48" s="217" t="s">
        <v>330</v>
      </c>
      <c r="X48" s="215"/>
      <c r="Y48" s="218" t="s">
        <v>343</v>
      </c>
      <c r="Z48" s="95"/>
      <c r="AA48" s="218" t="s">
        <v>344</v>
      </c>
      <c r="AB48" s="99"/>
    </row>
    <row r="49" spans="1:28" ht="39" customHeight="1" thickBot="1" x14ac:dyDescent="0.3">
      <c r="A49" s="2"/>
      <c r="B49" s="24"/>
      <c r="C49" s="414"/>
      <c r="D49" s="444"/>
      <c r="E49" s="415"/>
      <c r="F49" s="449" t="s">
        <v>154</v>
      </c>
      <c r="G49" s="450"/>
      <c r="H49" s="450"/>
      <c r="I49" s="451"/>
      <c r="J49" s="433">
        <v>2</v>
      </c>
      <c r="K49" s="434"/>
      <c r="L49" s="435"/>
      <c r="M49" s="436"/>
      <c r="N49" s="437">
        <f t="shared" si="2"/>
        <v>0</v>
      </c>
      <c r="O49" s="438"/>
      <c r="P49" s="439" t="e">
        <f>((N48-N49)/N48)*100</f>
        <v>#DIV/0!</v>
      </c>
      <c r="Q49" s="440"/>
      <c r="R49" s="441">
        <f>N48-N49</f>
        <v>0</v>
      </c>
      <c r="S49" s="442"/>
      <c r="T49" s="25"/>
      <c r="U49" s="217" t="s">
        <v>8</v>
      </c>
      <c r="V49" s="214"/>
      <c r="W49" s="128">
        <f>2*H15</f>
        <v>344.74</v>
      </c>
      <c r="X49" s="210"/>
      <c r="Y49" s="222">
        <f>2*H13</f>
        <v>175.86</v>
      </c>
      <c r="Z49" s="216"/>
      <c r="AA49" s="222">
        <f>2*H15</f>
        <v>344.74</v>
      </c>
      <c r="AB49" s="99"/>
    </row>
    <row r="50" spans="1:28" s="125" customFormat="1" ht="31.5" customHeight="1" x14ac:dyDescent="0.25">
      <c r="A50" s="2"/>
      <c r="B50" s="24"/>
      <c r="C50" s="481" t="s">
        <v>342</v>
      </c>
      <c r="D50" s="467"/>
      <c r="E50" s="468"/>
      <c r="F50" s="459" t="s">
        <v>337</v>
      </c>
      <c r="G50" s="420" t="s">
        <v>340</v>
      </c>
      <c r="H50" s="421"/>
      <c r="I50" s="422"/>
      <c r="J50" s="423">
        <v>2</v>
      </c>
      <c r="K50" s="424"/>
      <c r="L50" s="425"/>
      <c r="M50" s="426"/>
      <c r="N50" s="427">
        <f t="shared" si="2"/>
        <v>0</v>
      </c>
      <c r="O50" s="428"/>
      <c r="P50" s="429"/>
      <c r="Q50" s="430"/>
      <c r="R50" s="431"/>
      <c r="S50" s="432"/>
      <c r="T50" s="25"/>
      <c r="U50" s="217" t="s">
        <v>105</v>
      </c>
      <c r="V50" s="214"/>
      <c r="W50" s="128">
        <f>2*L15</f>
        <v>297.54000000000002</v>
      </c>
      <c r="X50" s="210"/>
      <c r="Y50" s="222">
        <f>2*L13</f>
        <v>152.26</v>
      </c>
      <c r="Z50" s="216"/>
      <c r="AA50" s="222">
        <f>2*L15</f>
        <v>297.54000000000002</v>
      </c>
      <c r="AB50" s="99"/>
    </row>
    <row r="51" spans="1:28" s="125" customFormat="1" ht="31.5" customHeight="1" thickBot="1" x14ac:dyDescent="0.3">
      <c r="A51" s="2"/>
      <c r="B51" s="24"/>
      <c r="C51" s="482"/>
      <c r="D51" s="483"/>
      <c r="E51" s="484"/>
      <c r="F51" s="460"/>
      <c r="G51" s="449" t="s">
        <v>341</v>
      </c>
      <c r="H51" s="450"/>
      <c r="I51" s="451"/>
      <c r="J51" s="433">
        <v>2</v>
      </c>
      <c r="K51" s="434"/>
      <c r="L51" s="452"/>
      <c r="M51" s="453"/>
      <c r="N51" s="437">
        <f t="shared" si="2"/>
        <v>0</v>
      </c>
      <c r="O51" s="438"/>
      <c r="P51" s="454" t="e">
        <f>((N50-N51)/N50)*100</f>
        <v>#DIV/0!</v>
      </c>
      <c r="Q51" s="455"/>
      <c r="R51" s="456">
        <f>N50-N51</f>
        <v>0</v>
      </c>
      <c r="S51" s="457"/>
      <c r="T51" s="25"/>
      <c r="U51" s="474" t="s">
        <v>332</v>
      </c>
      <c r="V51" s="63"/>
      <c r="W51" s="476">
        <f>W49-W50</f>
        <v>47.199999999999989</v>
      </c>
      <c r="X51" s="210"/>
      <c r="Y51" s="478">
        <f>Y49-Y50</f>
        <v>23.600000000000023</v>
      </c>
      <c r="Z51" s="216"/>
      <c r="AA51" s="478">
        <f>AA49-AA50</f>
        <v>47.199999999999989</v>
      </c>
      <c r="AB51" s="99"/>
    </row>
    <row r="52" spans="1:28" ht="31.5" customHeight="1" x14ac:dyDescent="0.25">
      <c r="A52" s="2"/>
      <c r="B52" s="24"/>
      <c r="C52" s="482"/>
      <c r="D52" s="483"/>
      <c r="E52" s="484"/>
      <c r="F52" s="459" t="s">
        <v>338</v>
      </c>
      <c r="G52" s="420" t="s">
        <v>136</v>
      </c>
      <c r="H52" s="421"/>
      <c r="I52" s="422"/>
      <c r="J52" s="423">
        <v>2</v>
      </c>
      <c r="K52" s="424"/>
      <c r="L52" s="425"/>
      <c r="M52" s="426"/>
      <c r="N52" s="427">
        <f t="shared" si="2"/>
        <v>0</v>
      </c>
      <c r="O52" s="428"/>
      <c r="P52" s="429"/>
      <c r="Q52" s="430"/>
      <c r="R52" s="431"/>
      <c r="S52" s="432"/>
      <c r="T52" s="25"/>
      <c r="U52" s="475"/>
      <c r="V52" s="214"/>
      <c r="W52" s="477"/>
      <c r="X52" s="210"/>
      <c r="Y52" s="479"/>
      <c r="Z52" s="216"/>
      <c r="AA52" s="479"/>
      <c r="AB52" s="99"/>
    </row>
    <row r="53" spans="1:28" ht="31.5" customHeight="1" thickBot="1" x14ac:dyDescent="0.3">
      <c r="A53" s="2"/>
      <c r="B53" s="24"/>
      <c r="C53" s="469"/>
      <c r="D53" s="470"/>
      <c r="E53" s="471"/>
      <c r="F53" s="460"/>
      <c r="G53" s="449" t="s">
        <v>154</v>
      </c>
      <c r="H53" s="450"/>
      <c r="I53" s="451"/>
      <c r="J53" s="433">
        <v>2</v>
      </c>
      <c r="K53" s="434"/>
      <c r="L53" s="452"/>
      <c r="M53" s="453"/>
      <c r="N53" s="437">
        <f t="shared" si="2"/>
        <v>0</v>
      </c>
      <c r="O53" s="438"/>
      <c r="P53" s="454" t="e">
        <f>((N52-N53)/N52)*100</f>
        <v>#DIV/0!</v>
      </c>
      <c r="Q53" s="455"/>
      <c r="R53" s="456">
        <f>N52-N53</f>
        <v>0</v>
      </c>
      <c r="S53" s="457"/>
      <c r="T53" s="25"/>
      <c r="U53" s="95"/>
      <c r="V53" s="95"/>
      <c r="W53" s="95"/>
      <c r="X53" s="95"/>
      <c r="Y53" s="95"/>
      <c r="Z53" s="95"/>
      <c r="AA53" s="95"/>
      <c r="AB53" s="99"/>
    </row>
    <row r="54" spans="1:28" x14ac:dyDescent="0.25">
      <c r="A54" s="2"/>
      <c r="B54" s="24"/>
      <c r="C54" s="139"/>
      <c r="D54" s="139"/>
      <c r="E54" s="139"/>
      <c r="F54" s="139"/>
      <c r="G54" s="139"/>
      <c r="H54" s="139"/>
      <c r="I54" s="139"/>
      <c r="J54" s="34"/>
      <c r="K54" s="47"/>
      <c r="L54" s="35"/>
      <c r="M54" s="35"/>
      <c r="N54" s="36"/>
      <c r="O54" s="36"/>
      <c r="P54" s="126"/>
      <c r="Q54" s="126"/>
      <c r="R54" s="127"/>
      <c r="S54" s="127"/>
      <c r="T54" s="25"/>
      <c r="U54" s="36"/>
      <c r="V54" s="36"/>
      <c r="W54" s="36"/>
      <c r="X54" s="25"/>
      <c r="Y54" s="95"/>
      <c r="Z54" s="95"/>
      <c r="AA54" s="95"/>
      <c r="AB54" s="99"/>
    </row>
    <row r="55" spans="1:28" ht="57.75" customHeight="1" x14ac:dyDescent="0.25">
      <c r="A55" s="2"/>
      <c r="B55" s="24"/>
      <c r="C55" s="139"/>
      <c r="D55" s="139"/>
      <c r="E55" s="139"/>
      <c r="F55" s="139"/>
      <c r="G55" s="139"/>
      <c r="H55" s="139"/>
      <c r="I55" s="139"/>
      <c r="J55" s="34"/>
      <c r="K55" s="34"/>
      <c r="L55" s="35"/>
      <c r="M55" s="35"/>
      <c r="N55" s="36"/>
      <c r="O55" s="36"/>
      <c r="P55" s="371" t="s">
        <v>90</v>
      </c>
      <c r="Q55" s="371"/>
      <c r="R55" s="372" t="s">
        <v>339</v>
      </c>
      <c r="S55" s="372"/>
      <c r="T55" s="25"/>
      <c r="U55" s="458"/>
      <c r="V55" s="458"/>
      <c r="W55" s="458"/>
      <c r="X55" s="25"/>
      <c r="Y55" s="95"/>
      <c r="Z55" s="95"/>
      <c r="AA55" s="95"/>
      <c r="AB55" s="99"/>
    </row>
    <row r="56" spans="1:28" x14ac:dyDescent="0.25">
      <c r="A56" s="2"/>
      <c r="B56" s="24"/>
      <c r="C56" s="139"/>
      <c r="D56" s="139"/>
      <c r="E56" s="139"/>
      <c r="F56" s="139"/>
      <c r="G56" s="139"/>
      <c r="H56" s="139"/>
      <c r="I56" s="139"/>
      <c r="J56" s="34"/>
      <c r="K56" s="34"/>
      <c r="L56" s="35"/>
      <c r="M56" s="35"/>
      <c r="N56" s="36"/>
      <c r="O56" s="36"/>
      <c r="P56" s="126"/>
      <c r="Q56" s="126"/>
      <c r="R56" s="127"/>
      <c r="S56" s="127"/>
      <c r="T56" s="25"/>
      <c r="U56" s="36"/>
      <c r="V56" s="36"/>
      <c r="W56" s="36"/>
      <c r="X56" s="25"/>
      <c r="Y56" s="95"/>
      <c r="Z56" s="95"/>
      <c r="AA56" s="95"/>
      <c r="AB56" s="99"/>
    </row>
    <row r="57" spans="1:28" ht="15.75" thickBot="1" x14ac:dyDescent="0.3">
      <c r="A57" s="48"/>
      <c r="B57" s="64"/>
      <c r="C57" s="65"/>
      <c r="D57" s="65"/>
      <c r="E57" s="65"/>
      <c r="F57" s="65"/>
      <c r="G57" s="65"/>
      <c r="H57" s="65"/>
      <c r="I57" s="65"/>
      <c r="J57" s="66"/>
      <c r="K57" s="66"/>
      <c r="L57" s="67"/>
      <c r="M57" s="67"/>
      <c r="N57" s="138"/>
      <c r="O57" s="138"/>
      <c r="P57" s="68"/>
      <c r="Q57" s="68"/>
      <c r="R57" s="69"/>
      <c r="S57" s="69"/>
      <c r="T57" s="70"/>
      <c r="U57" s="138"/>
      <c r="V57" s="138"/>
      <c r="W57" s="138"/>
      <c r="X57" s="70"/>
      <c r="Y57" s="112"/>
      <c r="Z57" s="112"/>
      <c r="AA57" s="112"/>
      <c r="AB57" s="103"/>
    </row>
    <row r="58" spans="1:28" x14ac:dyDescent="0.25">
      <c r="A58" s="48"/>
      <c r="B58" s="48"/>
      <c r="C58" s="51"/>
      <c r="D58" s="51"/>
      <c r="E58" s="51"/>
      <c r="F58" s="129"/>
      <c r="G58" s="51"/>
      <c r="H58" s="51"/>
      <c r="I58" s="51"/>
      <c r="J58" s="52"/>
      <c r="K58" s="52"/>
      <c r="L58" s="53"/>
      <c r="M58" s="53"/>
      <c r="N58" s="54"/>
      <c r="O58" s="54"/>
      <c r="P58" s="55"/>
      <c r="Q58" s="55"/>
      <c r="R58" s="56"/>
      <c r="S58" s="56"/>
      <c r="T58" s="48"/>
      <c r="U58" s="54"/>
      <c r="V58" s="132"/>
      <c r="W58" s="54"/>
      <c r="X58" s="48"/>
    </row>
    <row r="59" spans="1:28" ht="15.75" thickBot="1" x14ac:dyDescent="0.3">
      <c r="A59" s="48"/>
      <c r="B59" s="48"/>
      <c r="C59" s="51"/>
      <c r="D59" s="51"/>
      <c r="E59" s="51"/>
      <c r="F59" s="129"/>
      <c r="G59" s="51"/>
      <c r="H59" s="51"/>
      <c r="I59" s="51"/>
      <c r="J59" s="52"/>
      <c r="K59" s="52"/>
      <c r="L59" s="53"/>
      <c r="M59" s="53"/>
      <c r="N59" s="54"/>
      <c r="O59" s="54"/>
      <c r="P59" s="55"/>
      <c r="Q59" s="55"/>
      <c r="R59" s="56"/>
      <c r="S59" s="56"/>
      <c r="T59" s="48"/>
      <c r="U59" s="54"/>
      <c r="V59" s="132"/>
      <c r="W59" s="54"/>
      <c r="X59" s="48"/>
    </row>
    <row r="60" spans="1:28" ht="15.75" customHeight="1" x14ac:dyDescent="0.25">
      <c r="A60" s="48"/>
      <c r="B60" s="397" t="s">
        <v>142</v>
      </c>
      <c r="C60" s="398"/>
      <c r="D60" s="398"/>
      <c r="E60" s="398"/>
      <c r="F60" s="398"/>
      <c r="G60" s="398"/>
      <c r="H60" s="398"/>
      <c r="I60" s="398"/>
      <c r="J60" s="71"/>
      <c r="K60" s="71"/>
      <c r="L60" s="62"/>
      <c r="M60" s="6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3"/>
      <c r="Z60" s="223"/>
      <c r="AA60" s="223"/>
      <c r="AB60" s="224"/>
    </row>
    <row r="61" spans="1:28" ht="15.75" x14ac:dyDescent="0.25">
      <c r="A61" s="48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49"/>
      <c r="V61" s="49"/>
      <c r="W61" s="49"/>
      <c r="X61" s="25"/>
      <c r="Y61" s="95"/>
      <c r="Z61" s="95"/>
      <c r="AA61" s="95"/>
      <c r="AB61" s="99"/>
    </row>
    <row r="62" spans="1:28" ht="15.75" thickBot="1" x14ac:dyDescent="0.3">
      <c r="A62" s="48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95"/>
      <c r="Z62" s="95"/>
      <c r="AA62" s="95"/>
      <c r="AB62" s="99"/>
    </row>
    <row r="63" spans="1:28" ht="15" customHeight="1" x14ac:dyDescent="0.25">
      <c r="A63" s="48"/>
      <c r="B63" s="24"/>
      <c r="C63" s="25"/>
      <c r="D63" s="25"/>
      <c r="E63" s="25"/>
      <c r="F63" s="25"/>
      <c r="G63" s="25"/>
      <c r="H63" s="25"/>
      <c r="I63" s="25"/>
      <c r="J63" s="412" t="s">
        <v>135</v>
      </c>
      <c r="K63" s="413"/>
      <c r="L63" s="412" t="s">
        <v>41</v>
      </c>
      <c r="M63" s="413"/>
      <c r="N63" s="412" t="s">
        <v>138</v>
      </c>
      <c r="O63" s="413"/>
      <c r="P63" s="412" t="s">
        <v>102</v>
      </c>
      <c r="Q63" s="413"/>
      <c r="R63" s="416" t="s">
        <v>139</v>
      </c>
      <c r="S63" s="417"/>
      <c r="T63" s="25"/>
      <c r="U63" s="111"/>
      <c r="V63" s="111"/>
      <c r="W63" s="111"/>
      <c r="X63" s="25"/>
      <c r="Y63" s="95"/>
      <c r="Z63" s="95"/>
      <c r="AA63" s="95"/>
      <c r="AB63" s="99"/>
    </row>
    <row r="64" spans="1:28" ht="53.25" customHeight="1" thickBot="1" x14ac:dyDescent="0.3">
      <c r="A64" s="48"/>
      <c r="B64" s="24"/>
      <c r="C64" s="25"/>
      <c r="D64" s="25"/>
      <c r="E64" s="25"/>
      <c r="F64" s="25"/>
      <c r="G64" s="25"/>
      <c r="H64" s="25"/>
      <c r="I64" s="25"/>
      <c r="J64" s="414"/>
      <c r="K64" s="415"/>
      <c r="L64" s="414"/>
      <c r="M64" s="415"/>
      <c r="N64" s="414"/>
      <c r="O64" s="415"/>
      <c r="P64" s="414"/>
      <c r="Q64" s="415"/>
      <c r="R64" s="418"/>
      <c r="S64" s="419"/>
      <c r="T64" s="25"/>
      <c r="U64" s="480" t="s">
        <v>331</v>
      </c>
      <c r="V64" s="480"/>
      <c r="W64" s="480"/>
      <c r="X64" s="480"/>
      <c r="Y64" s="480"/>
      <c r="Z64" s="480"/>
      <c r="AA64" s="480"/>
      <c r="AB64" s="99"/>
    </row>
    <row r="65" spans="1:28" ht="5.0999999999999996" customHeight="1" thickBot="1" x14ac:dyDescent="0.3">
      <c r="A65" s="48"/>
      <c r="B65" s="24"/>
      <c r="C65" s="25"/>
      <c r="D65" s="25"/>
      <c r="E65" s="25"/>
      <c r="F65" s="25"/>
      <c r="G65" s="25"/>
      <c r="H65" s="25"/>
      <c r="I65" s="25"/>
      <c r="J65" s="139"/>
      <c r="K65" s="139"/>
      <c r="L65" s="139"/>
      <c r="M65" s="139"/>
      <c r="N65" s="139"/>
      <c r="O65" s="139"/>
      <c r="P65" s="139"/>
      <c r="Q65" s="139"/>
      <c r="R65" s="63"/>
      <c r="S65" s="63"/>
      <c r="T65" s="25"/>
      <c r="U65" s="111"/>
      <c r="V65" s="111"/>
      <c r="W65" s="111"/>
      <c r="X65" s="111"/>
      <c r="Y65" s="111"/>
      <c r="Z65" s="111"/>
      <c r="AA65" s="111"/>
      <c r="AB65" s="99"/>
    </row>
    <row r="66" spans="1:28" ht="39" customHeight="1" x14ac:dyDescent="0.25">
      <c r="A66" s="48"/>
      <c r="B66" s="24"/>
      <c r="C66" s="412" t="s">
        <v>346</v>
      </c>
      <c r="D66" s="443"/>
      <c r="E66" s="413"/>
      <c r="F66" s="420" t="s">
        <v>143</v>
      </c>
      <c r="G66" s="421"/>
      <c r="H66" s="421"/>
      <c r="I66" s="422"/>
      <c r="J66" s="423">
        <v>3</v>
      </c>
      <c r="K66" s="424"/>
      <c r="L66" s="445"/>
      <c r="M66" s="446"/>
      <c r="N66" s="447">
        <f t="shared" ref="N66:N71" si="3">L66*J66</f>
        <v>0</v>
      </c>
      <c r="O66" s="448"/>
      <c r="P66" s="429"/>
      <c r="Q66" s="430"/>
      <c r="R66" s="431"/>
      <c r="S66" s="432"/>
      <c r="T66" s="25"/>
      <c r="U66" s="213"/>
      <c r="V66" s="213"/>
      <c r="W66" s="217" t="s">
        <v>330</v>
      </c>
      <c r="X66" s="215"/>
      <c r="Y66" s="218" t="s">
        <v>349</v>
      </c>
      <c r="Z66" s="95"/>
      <c r="AA66" s="218" t="s">
        <v>334</v>
      </c>
      <c r="AB66" s="99"/>
    </row>
    <row r="67" spans="1:28" ht="39" customHeight="1" thickBot="1" x14ac:dyDescent="0.3">
      <c r="A67" s="48"/>
      <c r="B67" s="24"/>
      <c r="C67" s="414"/>
      <c r="D67" s="444"/>
      <c r="E67" s="415"/>
      <c r="F67" s="449" t="s">
        <v>156</v>
      </c>
      <c r="G67" s="450"/>
      <c r="H67" s="450"/>
      <c r="I67" s="451"/>
      <c r="J67" s="433">
        <v>3</v>
      </c>
      <c r="K67" s="434"/>
      <c r="L67" s="435"/>
      <c r="M67" s="436"/>
      <c r="N67" s="437">
        <f t="shared" si="3"/>
        <v>0</v>
      </c>
      <c r="O67" s="438"/>
      <c r="P67" s="439" t="e">
        <f>((N66-N67)/N66)*100</f>
        <v>#DIV/0!</v>
      </c>
      <c r="Q67" s="440"/>
      <c r="R67" s="441">
        <f>N66-N67</f>
        <v>0</v>
      </c>
      <c r="S67" s="442"/>
      <c r="T67" s="25"/>
      <c r="U67" s="217" t="s">
        <v>8</v>
      </c>
      <c r="V67" s="214"/>
      <c r="W67" s="128">
        <f>2*H19</f>
        <v>840.78</v>
      </c>
      <c r="X67" s="210"/>
      <c r="Y67" s="222">
        <f>2*H19</f>
        <v>840.78</v>
      </c>
      <c r="Z67" s="216"/>
      <c r="AA67" s="222">
        <f>12*H20</f>
        <v>1730.7599999999998</v>
      </c>
      <c r="AB67" s="99"/>
    </row>
    <row r="68" spans="1:28" s="125" customFormat="1" ht="31.5" customHeight="1" x14ac:dyDescent="0.25">
      <c r="A68" s="48"/>
      <c r="B68" s="24"/>
      <c r="C68" s="481" t="s">
        <v>347</v>
      </c>
      <c r="D68" s="467"/>
      <c r="E68" s="468"/>
      <c r="F68" s="459" t="s">
        <v>348</v>
      </c>
      <c r="G68" s="421" t="s">
        <v>143</v>
      </c>
      <c r="H68" s="421"/>
      <c r="I68" s="211"/>
      <c r="J68" s="423">
        <v>3</v>
      </c>
      <c r="K68" s="424"/>
      <c r="L68" s="425"/>
      <c r="M68" s="426"/>
      <c r="N68" s="427">
        <f t="shared" si="3"/>
        <v>0</v>
      </c>
      <c r="O68" s="428"/>
      <c r="P68" s="429"/>
      <c r="Q68" s="430"/>
      <c r="R68" s="431"/>
      <c r="S68" s="432"/>
      <c r="T68" s="25"/>
      <c r="U68" s="217" t="s">
        <v>105</v>
      </c>
      <c r="V68" s="214"/>
      <c r="W68" s="128">
        <f>2*L19</f>
        <v>725.32</v>
      </c>
      <c r="X68" s="210"/>
      <c r="Y68" s="222">
        <f>2*L19</f>
        <v>725.32</v>
      </c>
      <c r="Z68" s="216"/>
      <c r="AA68" s="222">
        <f>12*L20</f>
        <v>1494.72</v>
      </c>
      <c r="AB68" s="99"/>
    </row>
    <row r="69" spans="1:28" s="125" customFormat="1" ht="31.5" customHeight="1" thickBot="1" x14ac:dyDescent="0.3">
      <c r="A69" s="48"/>
      <c r="B69" s="24"/>
      <c r="C69" s="482"/>
      <c r="D69" s="483"/>
      <c r="E69" s="484"/>
      <c r="F69" s="460"/>
      <c r="G69" s="450" t="s">
        <v>156</v>
      </c>
      <c r="H69" s="450"/>
      <c r="I69" s="212"/>
      <c r="J69" s="433">
        <v>3</v>
      </c>
      <c r="K69" s="434"/>
      <c r="L69" s="452"/>
      <c r="M69" s="453"/>
      <c r="N69" s="437">
        <f t="shared" si="3"/>
        <v>0</v>
      </c>
      <c r="O69" s="438"/>
      <c r="P69" s="454" t="e">
        <f>((N68-N69)/N68)*100</f>
        <v>#DIV/0!</v>
      </c>
      <c r="Q69" s="455"/>
      <c r="R69" s="456">
        <f>N68-N69</f>
        <v>0</v>
      </c>
      <c r="S69" s="457"/>
      <c r="T69" s="25"/>
      <c r="U69" s="474" t="s">
        <v>332</v>
      </c>
      <c r="V69" s="63"/>
      <c r="W69" s="476">
        <f>W67-W68</f>
        <v>115.45999999999992</v>
      </c>
      <c r="X69" s="210"/>
      <c r="Y69" s="478">
        <f>Y67-Y68</f>
        <v>115.45999999999992</v>
      </c>
      <c r="Z69" s="216"/>
      <c r="AA69" s="478">
        <f>AA67-AA68</f>
        <v>236.03999999999974</v>
      </c>
      <c r="AB69" s="99"/>
    </row>
    <row r="70" spans="1:28" ht="31.5" customHeight="1" x14ac:dyDescent="0.25">
      <c r="A70" s="48"/>
      <c r="B70" s="24"/>
      <c r="C70" s="482"/>
      <c r="D70" s="483"/>
      <c r="E70" s="484"/>
      <c r="F70" s="459" t="s">
        <v>325</v>
      </c>
      <c r="G70" s="421" t="s">
        <v>140</v>
      </c>
      <c r="H70" s="421"/>
      <c r="I70" s="211"/>
      <c r="J70" s="423">
        <v>3</v>
      </c>
      <c r="K70" s="424"/>
      <c r="L70" s="425"/>
      <c r="M70" s="426"/>
      <c r="N70" s="427">
        <f t="shared" si="3"/>
        <v>0</v>
      </c>
      <c r="O70" s="428"/>
      <c r="P70" s="429"/>
      <c r="Q70" s="430"/>
      <c r="R70" s="431"/>
      <c r="S70" s="432"/>
      <c r="T70" s="25"/>
      <c r="U70" s="475"/>
      <c r="V70" s="214"/>
      <c r="W70" s="477"/>
      <c r="X70" s="210"/>
      <c r="Y70" s="479"/>
      <c r="Z70" s="216"/>
      <c r="AA70" s="479"/>
      <c r="AB70" s="99"/>
    </row>
    <row r="71" spans="1:28" ht="31.5" customHeight="1" thickBot="1" x14ac:dyDescent="0.3">
      <c r="A71" s="48"/>
      <c r="B71" s="24"/>
      <c r="C71" s="469"/>
      <c r="D71" s="470"/>
      <c r="E71" s="471"/>
      <c r="F71" s="460"/>
      <c r="G71" s="450" t="s">
        <v>155</v>
      </c>
      <c r="H71" s="450"/>
      <c r="I71" s="212"/>
      <c r="J71" s="433">
        <v>3</v>
      </c>
      <c r="K71" s="434"/>
      <c r="L71" s="452"/>
      <c r="M71" s="453"/>
      <c r="N71" s="437">
        <f t="shared" si="3"/>
        <v>0</v>
      </c>
      <c r="O71" s="438"/>
      <c r="P71" s="454" t="e">
        <f>((N70-N71)/N70)*100</f>
        <v>#DIV/0!</v>
      </c>
      <c r="Q71" s="455"/>
      <c r="R71" s="456">
        <f>N70-N71</f>
        <v>0</v>
      </c>
      <c r="S71" s="457"/>
      <c r="T71" s="25"/>
      <c r="U71" s="78"/>
      <c r="V71" s="140"/>
      <c r="W71" s="78"/>
      <c r="X71" s="25"/>
      <c r="Y71" s="95"/>
      <c r="Z71" s="221">
        <f>U70-W70</f>
        <v>0</v>
      </c>
      <c r="AA71" s="95"/>
      <c r="AB71" s="99"/>
    </row>
    <row r="72" spans="1:28" x14ac:dyDescent="0.25">
      <c r="A72" s="48"/>
      <c r="B72" s="24"/>
      <c r="C72" s="139"/>
      <c r="D72" s="139"/>
      <c r="E72" s="139"/>
      <c r="F72" s="139"/>
      <c r="G72" s="139"/>
      <c r="H72" s="139"/>
      <c r="I72" s="139"/>
      <c r="J72" s="34"/>
      <c r="K72" s="47"/>
      <c r="L72" s="35"/>
      <c r="M72" s="35"/>
      <c r="N72" s="36"/>
      <c r="O72" s="36"/>
      <c r="P72" s="126"/>
      <c r="Q72" s="126"/>
      <c r="R72" s="127"/>
      <c r="S72" s="127"/>
      <c r="T72" s="25"/>
      <c r="U72" s="132"/>
      <c r="V72" s="132"/>
      <c r="W72" s="132"/>
      <c r="X72" s="25"/>
      <c r="Y72" s="95"/>
      <c r="Z72" s="95"/>
      <c r="AA72" s="95"/>
      <c r="AB72" s="99"/>
    </row>
    <row r="73" spans="1:28" ht="47.25" customHeight="1" x14ac:dyDescent="0.25">
      <c r="A73" s="48"/>
      <c r="B73" s="24"/>
      <c r="C73" s="139"/>
      <c r="D73" s="139"/>
      <c r="E73" s="139"/>
      <c r="F73" s="139"/>
      <c r="G73" s="139"/>
      <c r="H73" s="139"/>
      <c r="I73" s="139"/>
      <c r="J73" s="34"/>
      <c r="K73" s="34"/>
      <c r="L73" s="35"/>
      <c r="M73" s="35"/>
      <c r="N73" s="36"/>
      <c r="O73" s="36"/>
      <c r="P73" s="371" t="s">
        <v>90</v>
      </c>
      <c r="Q73" s="371"/>
      <c r="R73" s="372" t="s">
        <v>339</v>
      </c>
      <c r="S73" s="372"/>
      <c r="T73" s="25"/>
      <c r="U73" s="79"/>
      <c r="V73" s="79"/>
      <c r="W73" s="79"/>
      <c r="X73" s="25"/>
      <c r="Y73" s="95"/>
      <c r="Z73" s="95"/>
      <c r="AA73" s="95"/>
      <c r="AB73" s="99"/>
    </row>
    <row r="74" spans="1:28" x14ac:dyDescent="0.25">
      <c r="A74" s="48"/>
      <c r="B74" s="24"/>
      <c r="C74" s="139"/>
      <c r="D74" s="139"/>
      <c r="E74" s="139"/>
      <c r="F74" s="139"/>
      <c r="G74" s="139"/>
      <c r="H74" s="139"/>
      <c r="I74" s="139"/>
      <c r="J74" s="34"/>
      <c r="K74" s="34"/>
      <c r="L74" s="35"/>
      <c r="M74" s="35"/>
      <c r="N74" s="36"/>
      <c r="O74" s="36"/>
      <c r="P74" s="126"/>
      <c r="Q74" s="126"/>
      <c r="R74" s="127"/>
      <c r="S74" s="127"/>
      <c r="T74" s="25"/>
      <c r="U74" s="36"/>
      <c r="V74" s="36"/>
      <c r="W74" s="36"/>
      <c r="X74" s="25"/>
      <c r="Y74" s="95"/>
      <c r="Z74" s="95"/>
      <c r="AA74" s="95"/>
      <c r="AB74" s="99"/>
    </row>
    <row r="75" spans="1:28" ht="15.75" thickBot="1" x14ac:dyDescent="0.3">
      <c r="A75" s="48"/>
      <c r="B75" s="64"/>
      <c r="C75" s="65"/>
      <c r="D75" s="65"/>
      <c r="E75" s="65"/>
      <c r="F75" s="65"/>
      <c r="G75" s="65"/>
      <c r="H75" s="65"/>
      <c r="I75" s="65"/>
      <c r="J75" s="66"/>
      <c r="K75" s="66"/>
      <c r="L75" s="67"/>
      <c r="M75" s="67"/>
      <c r="N75" s="138"/>
      <c r="O75" s="138"/>
      <c r="P75" s="68"/>
      <c r="Q75" s="68"/>
      <c r="R75" s="69"/>
      <c r="S75" s="69"/>
      <c r="T75" s="70"/>
      <c r="U75" s="138"/>
      <c r="V75" s="138"/>
      <c r="W75" s="138"/>
      <c r="X75" s="70"/>
      <c r="Y75" s="112"/>
      <c r="Z75" s="112"/>
      <c r="AA75" s="112"/>
      <c r="AB75" s="103"/>
    </row>
    <row r="76" spans="1:28" x14ac:dyDescent="0.25">
      <c r="A76" s="48"/>
      <c r="B76" s="48"/>
      <c r="C76" s="51"/>
      <c r="D76" s="51"/>
      <c r="E76" s="51"/>
      <c r="F76" s="129"/>
      <c r="G76" s="51"/>
      <c r="H76" s="51"/>
      <c r="I76" s="51"/>
      <c r="J76" s="52"/>
      <c r="K76" s="52"/>
      <c r="L76" s="53"/>
      <c r="M76" s="53"/>
      <c r="N76" s="54"/>
      <c r="O76" s="54"/>
      <c r="P76" s="55"/>
      <c r="Q76" s="55"/>
      <c r="R76" s="56"/>
      <c r="S76" s="56"/>
      <c r="T76" s="48"/>
      <c r="U76" s="54"/>
      <c r="V76" s="132"/>
      <c r="W76" s="48"/>
      <c r="X76" s="48"/>
    </row>
    <row r="77" spans="1:28" ht="15.75" thickBot="1" x14ac:dyDescent="0.3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8" ht="15.75" x14ac:dyDescent="0.25">
      <c r="A78" s="48"/>
      <c r="B78" s="373" t="s">
        <v>145</v>
      </c>
      <c r="C78" s="374"/>
      <c r="D78" s="374"/>
      <c r="E78" s="374"/>
      <c r="F78" s="374"/>
      <c r="G78" s="374"/>
      <c r="H78" s="374"/>
      <c r="I78" s="374"/>
      <c r="J78" s="71"/>
      <c r="K78" s="71"/>
      <c r="L78" s="62"/>
      <c r="M78" s="6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3"/>
      <c r="Z78" s="223"/>
      <c r="AA78" s="223"/>
      <c r="AB78" s="224"/>
    </row>
    <row r="79" spans="1:28" ht="15.75" x14ac:dyDescent="0.25">
      <c r="A79" s="48"/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49"/>
      <c r="V79" s="49"/>
      <c r="W79" s="49"/>
      <c r="X79" s="25"/>
      <c r="Y79" s="95"/>
      <c r="Z79" s="95"/>
      <c r="AA79" s="95"/>
      <c r="AB79" s="99"/>
    </row>
    <row r="80" spans="1:28" ht="15.75" thickBot="1" x14ac:dyDescent="0.3">
      <c r="A80" s="48"/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95"/>
      <c r="Z80" s="95"/>
      <c r="AA80" s="95"/>
      <c r="AB80" s="99"/>
    </row>
    <row r="81" spans="1:28" x14ac:dyDescent="0.25">
      <c r="A81" s="48"/>
      <c r="B81" s="24"/>
      <c r="C81" s="25"/>
      <c r="D81" s="25"/>
      <c r="E81" s="25"/>
      <c r="F81" s="25"/>
      <c r="G81" s="25"/>
      <c r="H81" s="25"/>
      <c r="I81" s="25"/>
      <c r="J81" s="412" t="s">
        <v>146</v>
      </c>
      <c r="K81" s="413"/>
      <c r="L81" s="412" t="s">
        <v>41</v>
      </c>
      <c r="M81" s="413"/>
      <c r="N81" s="412" t="s">
        <v>147</v>
      </c>
      <c r="O81" s="413"/>
      <c r="P81" s="412" t="s">
        <v>102</v>
      </c>
      <c r="Q81" s="413"/>
      <c r="R81" s="416" t="s">
        <v>151</v>
      </c>
      <c r="S81" s="417"/>
      <c r="T81" s="25"/>
      <c r="U81" s="111"/>
      <c r="V81" s="111"/>
      <c r="W81" s="111"/>
      <c r="X81" s="25"/>
      <c r="Y81" s="95"/>
      <c r="Z81" s="95"/>
      <c r="AA81" s="95"/>
      <c r="AB81" s="99"/>
    </row>
    <row r="82" spans="1:28" ht="48.75" customHeight="1" thickBot="1" x14ac:dyDescent="0.3">
      <c r="A82" s="48"/>
      <c r="B82" s="24"/>
      <c r="C82" s="25"/>
      <c r="D82" s="25"/>
      <c r="E82" s="25"/>
      <c r="F82" s="25"/>
      <c r="G82" s="25"/>
      <c r="H82" s="25"/>
      <c r="I82" s="25"/>
      <c r="J82" s="414"/>
      <c r="K82" s="415"/>
      <c r="L82" s="414"/>
      <c r="M82" s="415"/>
      <c r="N82" s="414"/>
      <c r="O82" s="415"/>
      <c r="P82" s="414"/>
      <c r="Q82" s="415"/>
      <c r="R82" s="418"/>
      <c r="S82" s="419"/>
      <c r="T82" s="25"/>
      <c r="U82" s="480" t="s">
        <v>351</v>
      </c>
      <c r="V82" s="480"/>
      <c r="W82" s="480"/>
      <c r="X82" s="480"/>
      <c r="Y82" s="480"/>
      <c r="Z82" s="480"/>
      <c r="AA82" s="480"/>
      <c r="AB82" s="99"/>
    </row>
    <row r="83" spans="1:28" ht="5.0999999999999996" customHeight="1" thickBot="1" x14ac:dyDescent="0.3">
      <c r="A83" s="48"/>
      <c r="B83" s="24"/>
      <c r="C83" s="25"/>
      <c r="D83" s="25"/>
      <c r="E83" s="25"/>
      <c r="F83" s="25"/>
      <c r="G83" s="25"/>
      <c r="H83" s="25"/>
      <c r="I83" s="25"/>
      <c r="J83" s="139"/>
      <c r="K83" s="139"/>
      <c r="L83" s="139"/>
      <c r="M83" s="139"/>
      <c r="N83" s="139"/>
      <c r="O83" s="139"/>
      <c r="P83" s="139"/>
      <c r="Q83" s="139"/>
      <c r="R83" s="63"/>
      <c r="S83" s="63"/>
      <c r="T83" s="25"/>
      <c r="U83" s="111"/>
      <c r="V83" s="111"/>
      <c r="W83" s="111"/>
      <c r="X83" s="111"/>
      <c r="Y83" s="111"/>
      <c r="Z83" s="111"/>
      <c r="AA83" s="111"/>
      <c r="AB83" s="99"/>
    </row>
    <row r="84" spans="1:28" ht="31.5" customHeight="1" x14ac:dyDescent="0.25">
      <c r="A84" s="48"/>
      <c r="B84" s="24"/>
      <c r="C84" s="466" t="s">
        <v>350</v>
      </c>
      <c r="D84" s="467"/>
      <c r="E84" s="468"/>
      <c r="F84" s="420" t="s">
        <v>149</v>
      </c>
      <c r="G84" s="421"/>
      <c r="H84" s="421"/>
      <c r="I84" s="422"/>
      <c r="J84" s="423">
        <v>6</v>
      </c>
      <c r="K84" s="424"/>
      <c r="L84" s="445"/>
      <c r="M84" s="446"/>
      <c r="N84" s="447">
        <f>L84*J84</f>
        <v>0</v>
      </c>
      <c r="O84" s="448"/>
      <c r="P84" s="429"/>
      <c r="Q84" s="430"/>
      <c r="R84" s="431"/>
      <c r="S84" s="432"/>
      <c r="T84" s="25"/>
      <c r="U84" s="213"/>
      <c r="V84" s="213"/>
      <c r="W84" s="217"/>
      <c r="X84" s="215"/>
      <c r="Y84" s="217" t="s">
        <v>352</v>
      </c>
      <c r="Z84" s="96"/>
      <c r="AA84" s="226"/>
      <c r="AB84" s="99"/>
    </row>
    <row r="85" spans="1:28" ht="31.5" customHeight="1" thickBot="1" x14ac:dyDescent="0.3">
      <c r="A85" s="48"/>
      <c r="B85" s="24"/>
      <c r="C85" s="469"/>
      <c r="D85" s="470"/>
      <c r="E85" s="471"/>
      <c r="F85" s="469" t="s">
        <v>157</v>
      </c>
      <c r="G85" s="470"/>
      <c r="H85" s="470"/>
      <c r="I85" s="471"/>
      <c r="J85" s="433">
        <v>6</v>
      </c>
      <c r="K85" s="434"/>
      <c r="L85" s="435"/>
      <c r="M85" s="436"/>
      <c r="N85" s="437">
        <f>L85*J85</f>
        <v>0</v>
      </c>
      <c r="O85" s="438"/>
      <c r="P85" s="439" t="e">
        <f>((N84-N85)/N84)*100</f>
        <v>#DIV/0!</v>
      </c>
      <c r="Q85" s="440"/>
      <c r="R85" s="441">
        <f>N84-N85</f>
        <v>0</v>
      </c>
      <c r="S85" s="442"/>
      <c r="T85" s="25"/>
      <c r="U85" s="228"/>
      <c r="V85" s="214"/>
      <c r="W85" s="217" t="s">
        <v>8</v>
      </c>
      <c r="X85" s="210"/>
      <c r="Y85" s="128">
        <f>6*H22</f>
        <v>1696.1399999999999</v>
      </c>
      <c r="Z85" s="225"/>
      <c r="AA85" s="227"/>
      <c r="AB85" s="99"/>
    </row>
    <row r="86" spans="1:28" ht="31.5" customHeight="1" x14ac:dyDescent="0.25">
      <c r="A86" s="48"/>
      <c r="B86" s="24"/>
      <c r="C86" s="76"/>
      <c r="D86" s="76"/>
      <c r="E86" s="76"/>
      <c r="F86" s="77"/>
      <c r="G86" s="461"/>
      <c r="H86" s="461"/>
      <c r="I86" s="461"/>
      <c r="J86" s="462"/>
      <c r="K86" s="462"/>
      <c r="L86" s="463"/>
      <c r="M86" s="463"/>
      <c r="N86" s="458"/>
      <c r="O86" s="458"/>
      <c r="P86" s="464"/>
      <c r="Q86" s="464"/>
      <c r="R86" s="465"/>
      <c r="S86" s="465"/>
      <c r="T86" s="25"/>
      <c r="U86" s="228"/>
      <c r="V86" s="214"/>
      <c r="W86" s="217" t="s">
        <v>105</v>
      </c>
      <c r="X86" s="210"/>
      <c r="Y86" s="128">
        <f>6*L22</f>
        <v>1465.1999999999998</v>
      </c>
      <c r="Z86" s="225"/>
      <c r="AA86" s="227"/>
      <c r="AB86" s="99"/>
    </row>
    <row r="87" spans="1:28" ht="31.5" customHeight="1" x14ac:dyDescent="0.25">
      <c r="A87" s="48"/>
      <c r="B87" s="24"/>
      <c r="C87" s="77"/>
      <c r="D87" s="77"/>
      <c r="E87" s="77"/>
      <c r="F87" s="77"/>
      <c r="G87" s="461"/>
      <c r="H87" s="461"/>
      <c r="I87" s="461"/>
      <c r="J87" s="462"/>
      <c r="K87" s="462"/>
      <c r="L87" s="463"/>
      <c r="M87" s="463"/>
      <c r="N87" s="458"/>
      <c r="O87" s="458"/>
      <c r="P87" s="472"/>
      <c r="Q87" s="472"/>
      <c r="R87" s="473"/>
      <c r="S87" s="473"/>
      <c r="T87" s="25"/>
      <c r="U87" s="489"/>
      <c r="V87" s="63"/>
      <c r="W87" s="474" t="s">
        <v>332</v>
      </c>
      <c r="X87" s="210"/>
      <c r="Y87" s="476">
        <f>Y85-Y86</f>
        <v>230.94000000000005</v>
      </c>
      <c r="Z87" s="225"/>
      <c r="AA87" s="488"/>
      <c r="AB87" s="99"/>
    </row>
    <row r="88" spans="1:28" ht="31.5" customHeight="1" x14ac:dyDescent="0.25">
      <c r="A88" s="48"/>
      <c r="B88" s="24"/>
      <c r="C88" s="139"/>
      <c r="D88" s="139"/>
      <c r="E88" s="139"/>
      <c r="F88" s="139"/>
      <c r="G88" s="139"/>
      <c r="H88" s="139"/>
      <c r="I88" s="139"/>
      <c r="J88" s="34"/>
      <c r="K88" s="47"/>
      <c r="L88" s="35"/>
      <c r="M88" s="35"/>
      <c r="N88" s="36"/>
      <c r="O88" s="36"/>
      <c r="P88" s="126"/>
      <c r="Q88" s="126"/>
      <c r="R88" s="127"/>
      <c r="S88" s="127"/>
      <c r="T88" s="25"/>
      <c r="U88" s="489"/>
      <c r="V88" s="214"/>
      <c r="W88" s="475"/>
      <c r="X88" s="210"/>
      <c r="Y88" s="477"/>
      <c r="Z88" s="225"/>
      <c r="AA88" s="488"/>
      <c r="AB88" s="99"/>
    </row>
    <row r="89" spans="1:28" ht="51" customHeight="1" x14ac:dyDescent="0.25">
      <c r="A89" s="48"/>
      <c r="B89" s="24"/>
      <c r="C89" s="139"/>
      <c r="D89" s="139"/>
      <c r="E89" s="139"/>
      <c r="F89" s="139"/>
      <c r="G89" s="139"/>
      <c r="H89" s="139"/>
      <c r="I89" s="139"/>
      <c r="J89" s="34"/>
      <c r="K89" s="34"/>
      <c r="L89" s="35"/>
      <c r="M89" s="35"/>
      <c r="N89" s="36"/>
      <c r="O89" s="36"/>
      <c r="P89" s="371" t="s">
        <v>90</v>
      </c>
      <c r="Q89" s="371"/>
      <c r="R89" s="372" t="s">
        <v>354</v>
      </c>
      <c r="S89" s="372"/>
      <c r="T89" s="25"/>
      <c r="U89" s="79"/>
      <c r="V89" s="79"/>
      <c r="W89" s="79"/>
      <c r="X89" s="25"/>
      <c r="Y89" s="95"/>
      <c r="Z89" s="95"/>
      <c r="AA89" s="95"/>
      <c r="AB89" s="99"/>
    </row>
    <row r="90" spans="1:28" x14ac:dyDescent="0.25">
      <c r="A90" s="48"/>
      <c r="B90" s="24"/>
      <c r="C90" s="139"/>
      <c r="D90" s="139"/>
      <c r="E90" s="139"/>
      <c r="F90" s="139"/>
      <c r="G90" s="139"/>
      <c r="H90" s="139"/>
      <c r="I90" s="139"/>
      <c r="J90" s="34"/>
      <c r="K90" s="34"/>
      <c r="L90" s="35"/>
      <c r="M90" s="35"/>
      <c r="N90" s="36"/>
      <c r="O90" s="36"/>
      <c r="P90" s="126"/>
      <c r="Q90" s="126"/>
      <c r="R90" s="127"/>
      <c r="S90" s="127"/>
      <c r="T90" s="25"/>
      <c r="U90" s="36"/>
      <c r="V90" s="36"/>
      <c r="W90" s="36"/>
      <c r="X90" s="25"/>
      <c r="Y90" s="95"/>
      <c r="Z90" s="95"/>
      <c r="AA90" s="95"/>
      <c r="AB90" s="99"/>
    </row>
    <row r="91" spans="1:28" ht="15.75" thickBot="1" x14ac:dyDescent="0.3">
      <c r="A91" s="48"/>
      <c r="B91" s="64"/>
      <c r="C91" s="65"/>
      <c r="D91" s="65"/>
      <c r="E91" s="65"/>
      <c r="F91" s="65"/>
      <c r="G91" s="65"/>
      <c r="H91" s="65"/>
      <c r="I91" s="65"/>
      <c r="J91" s="66"/>
      <c r="K91" s="66"/>
      <c r="L91" s="67"/>
      <c r="M91" s="67"/>
      <c r="N91" s="138"/>
      <c r="O91" s="138"/>
      <c r="P91" s="68"/>
      <c r="Q91" s="68"/>
      <c r="R91" s="69"/>
      <c r="S91" s="69"/>
      <c r="T91" s="70"/>
      <c r="U91" s="138"/>
      <c r="V91" s="138"/>
      <c r="W91" s="138"/>
      <c r="X91" s="70"/>
      <c r="Y91" s="112"/>
      <c r="Z91" s="112"/>
      <c r="AA91" s="112"/>
      <c r="AB91" s="103"/>
    </row>
    <row r="92" spans="1:28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54"/>
      <c r="V92" s="132"/>
      <c r="W92" s="54"/>
      <c r="X92" s="48"/>
    </row>
    <row r="93" spans="1:28" ht="15.75" thickBot="1" x14ac:dyDescent="0.3">
      <c r="A93" s="48"/>
      <c r="B93" s="48"/>
      <c r="C93" s="48"/>
      <c r="D93" s="48"/>
      <c r="E93" s="48"/>
      <c r="F93" s="48"/>
      <c r="G93" s="48"/>
      <c r="H93" s="48"/>
      <c r="I93" s="48"/>
      <c r="J93" s="77"/>
      <c r="K93" s="77"/>
      <c r="L93" s="77"/>
      <c r="M93" s="77"/>
      <c r="N93" s="77"/>
      <c r="O93" s="77"/>
      <c r="P93" s="77"/>
      <c r="Q93" s="77"/>
      <c r="R93" s="78"/>
      <c r="S93" s="78"/>
      <c r="T93" s="48"/>
      <c r="U93" s="54"/>
      <c r="V93" s="132"/>
      <c r="W93" s="54"/>
      <c r="X93" s="48"/>
    </row>
    <row r="94" spans="1:28" ht="15.75" x14ac:dyDescent="0.25">
      <c r="A94" s="48"/>
      <c r="B94" s="373" t="s">
        <v>150</v>
      </c>
      <c r="C94" s="374"/>
      <c r="D94" s="374"/>
      <c r="E94" s="374"/>
      <c r="F94" s="374"/>
      <c r="G94" s="374"/>
      <c r="H94" s="374"/>
      <c r="I94" s="374"/>
      <c r="J94" s="71"/>
      <c r="K94" s="71"/>
      <c r="L94" s="62"/>
      <c r="M94" s="6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3"/>
      <c r="Z94" s="223"/>
      <c r="AA94" s="223"/>
      <c r="AB94" s="224"/>
    </row>
    <row r="95" spans="1:28" ht="15.75" x14ac:dyDescent="0.25">
      <c r="A95" s="48"/>
      <c r="B95" s="24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49"/>
      <c r="V95" s="49"/>
      <c r="W95" s="49"/>
      <c r="X95" s="25"/>
      <c r="Y95" s="95"/>
      <c r="Z95" s="95"/>
      <c r="AA95" s="95"/>
      <c r="AB95" s="99"/>
    </row>
    <row r="96" spans="1:28" ht="15.75" thickBot="1" x14ac:dyDescent="0.3">
      <c r="A96" s="48"/>
      <c r="B96" s="2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48"/>
      <c r="V96" s="48"/>
      <c r="W96" s="48"/>
      <c r="X96" s="25"/>
      <c r="Y96" s="95"/>
      <c r="Z96" s="95"/>
      <c r="AA96" s="95"/>
      <c r="AB96" s="99"/>
    </row>
    <row r="97" spans="1:28" x14ac:dyDescent="0.25">
      <c r="A97" s="48"/>
      <c r="B97" s="24"/>
      <c r="C97" s="25"/>
      <c r="D97" s="25"/>
      <c r="E97" s="25"/>
      <c r="F97" s="25"/>
      <c r="G97" s="25"/>
      <c r="H97" s="25"/>
      <c r="I97" s="25"/>
      <c r="J97" s="412" t="s">
        <v>146</v>
      </c>
      <c r="K97" s="413"/>
      <c r="L97" s="412" t="s">
        <v>41</v>
      </c>
      <c r="M97" s="413"/>
      <c r="N97" s="412" t="s">
        <v>147</v>
      </c>
      <c r="O97" s="413"/>
      <c r="P97" s="412" t="s">
        <v>102</v>
      </c>
      <c r="Q97" s="413"/>
      <c r="R97" s="416" t="s">
        <v>151</v>
      </c>
      <c r="S97" s="417"/>
      <c r="T97" s="25"/>
      <c r="U97" s="111"/>
      <c r="V97" s="111"/>
      <c r="W97" s="111"/>
      <c r="X97" s="25"/>
      <c r="Y97" s="95"/>
      <c r="Z97" s="95"/>
      <c r="AA97" s="95"/>
      <c r="AB97" s="99"/>
    </row>
    <row r="98" spans="1:28" ht="48" customHeight="1" thickBot="1" x14ac:dyDescent="0.3">
      <c r="A98" s="48"/>
      <c r="B98" s="24"/>
      <c r="C98" s="25"/>
      <c r="D98" s="25"/>
      <c r="E98" s="25"/>
      <c r="F98" s="25"/>
      <c r="G98" s="25"/>
      <c r="H98" s="25"/>
      <c r="I98" s="25"/>
      <c r="J98" s="414"/>
      <c r="K98" s="415"/>
      <c r="L98" s="414"/>
      <c r="M98" s="415"/>
      <c r="N98" s="414"/>
      <c r="O98" s="415"/>
      <c r="P98" s="414"/>
      <c r="Q98" s="415"/>
      <c r="R98" s="418"/>
      <c r="S98" s="419"/>
      <c r="T98" s="25"/>
      <c r="U98" s="480" t="s">
        <v>351</v>
      </c>
      <c r="V98" s="480"/>
      <c r="W98" s="480"/>
      <c r="X98" s="480"/>
      <c r="Y98" s="480"/>
      <c r="Z98" s="480"/>
      <c r="AA98" s="480"/>
      <c r="AB98" s="99"/>
    </row>
    <row r="99" spans="1:28" ht="5.0999999999999996" customHeight="1" thickBot="1" x14ac:dyDescent="0.3">
      <c r="B99" s="24"/>
      <c r="C99" s="25"/>
      <c r="D99" s="25"/>
      <c r="E99" s="25"/>
      <c r="F99" s="25"/>
      <c r="G99" s="25"/>
      <c r="H99" s="25"/>
      <c r="I99" s="25"/>
      <c r="J99" s="139"/>
      <c r="K99" s="139"/>
      <c r="L99" s="139"/>
      <c r="M99" s="139"/>
      <c r="N99" s="139"/>
      <c r="O99" s="139"/>
      <c r="P99" s="139"/>
      <c r="Q99" s="139"/>
      <c r="R99" s="63"/>
      <c r="S99" s="63"/>
      <c r="T99" s="25"/>
      <c r="U99" s="111"/>
      <c r="V99" s="111"/>
      <c r="W99" s="111"/>
      <c r="X99" s="111"/>
      <c r="Y99" s="111"/>
      <c r="Z99" s="111"/>
      <c r="AA99" s="111"/>
      <c r="AB99" s="99"/>
    </row>
    <row r="100" spans="1:28" ht="31.5" customHeight="1" x14ac:dyDescent="0.25">
      <c r="B100" s="24"/>
      <c r="C100" s="466" t="s">
        <v>353</v>
      </c>
      <c r="D100" s="467"/>
      <c r="E100" s="468"/>
      <c r="F100" s="420" t="s">
        <v>149</v>
      </c>
      <c r="G100" s="421"/>
      <c r="H100" s="421"/>
      <c r="I100" s="422"/>
      <c r="J100" s="423">
        <v>3</v>
      </c>
      <c r="K100" s="424"/>
      <c r="L100" s="445"/>
      <c r="M100" s="446"/>
      <c r="N100" s="447">
        <f>L100*J100</f>
        <v>0</v>
      </c>
      <c r="O100" s="448"/>
      <c r="P100" s="429"/>
      <c r="Q100" s="430"/>
      <c r="R100" s="431"/>
      <c r="S100" s="432"/>
      <c r="T100" s="25"/>
      <c r="U100" s="213"/>
      <c r="V100" s="213"/>
      <c r="W100" s="217"/>
      <c r="X100" s="215"/>
      <c r="Y100" s="217" t="s">
        <v>352</v>
      </c>
      <c r="Z100" s="96"/>
      <c r="AA100" s="226"/>
      <c r="AB100" s="99"/>
    </row>
    <row r="101" spans="1:28" ht="31.5" customHeight="1" thickBot="1" x14ac:dyDescent="0.3">
      <c r="B101" s="24"/>
      <c r="C101" s="469"/>
      <c r="D101" s="470"/>
      <c r="E101" s="471"/>
      <c r="F101" s="469" t="s">
        <v>157</v>
      </c>
      <c r="G101" s="470"/>
      <c r="H101" s="470"/>
      <c r="I101" s="471"/>
      <c r="J101" s="433">
        <v>3</v>
      </c>
      <c r="K101" s="434"/>
      <c r="L101" s="435"/>
      <c r="M101" s="436"/>
      <c r="N101" s="437">
        <f>L101*J101</f>
        <v>0</v>
      </c>
      <c r="O101" s="438"/>
      <c r="P101" s="439" t="e">
        <f>((N100-N101)/N100)*100</f>
        <v>#DIV/0!</v>
      </c>
      <c r="Q101" s="440"/>
      <c r="R101" s="441">
        <f>N100-N101</f>
        <v>0</v>
      </c>
      <c r="S101" s="442"/>
      <c r="T101" s="25"/>
      <c r="U101" s="228"/>
      <c r="V101" s="214"/>
      <c r="W101" s="217" t="s">
        <v>8</v>
      </c>
      <c r="X101" s="210"/>
      <c r="Y101" s="128">
        <f>3*H22</f>
        <v>848.06999999999994</v>
      </c>
      <c r="Z101" s="225"/>
      <c r="AA101" s="227"/>
      <c r="AB101" s="99"/>
    </row>
    <row r="102" spans="1:28" ht="31.5" customHeight="1" x14ac:dyDescent="0.25">
      <c r="B102" s="24"/>
      <c r="C102" s="76"/>
      <c r="D102" s="76"/>
      <c r="E102" s="76"/>
      <c r="F102" s="77"/>
      <c r="G102" s="461"/>
      <c r="H102" s="461"/>
      <c r="I102" s="461"/>
      <c r="J102" s="462"/>
      <c r="K102" s="462"/>
      <c r="L102" s="463"/>
      <c r="M102" s="463"/>
      <c r="N102" s="458"/>
      <c r="O102" s="458"/>
      <c r="P102" s="464"/>
      <c r="Q102" s="464"/>
      <c r="R102" s="465"/>
      <c r="S102" s="465"/>
      <c r="T102" s="25"/>
      <c r="U102" s="228"/>
      <c r="V102" s="214"/>
      <c r="W102" s="217" t="s">
        <v>105</v>
      </c>
      <c r="X102" s="210"/>
      <c r="Y102" s="128">
        <f>3*L22</f>
        <v>732.59999999999991</v>
      </c>
      <c r="Z102" s="225"/>
      <c r="AA102" s="227"/>
      <c r="AB102" s="99"/>
    </row>
    <row r="103" spans="1:28" ht="31.5" customHeight="1" x14ac:dyDescent="0.25">
      <c r="B103" s="24"/>
      <c r="C103" s="77"/>
      <c r="D103" s="77"/>
      <c r="E103" s="77"/>
      <c r="F103" s="77"/>
      <c r="G103" s="461"/>
      <c r="H103" s="461"/>
      <c r="I103" s="461"/>
      <c r="J103" s="462"/>
      <c r="K103" s="462"/>
      <c r="L103" s="463"/>
      <c r="M103" s="463"/>
      <c r="N103" s="458"/>
      <c r="O103" s="458"/>
      <c r="P103" s="472"/>
      <c r="Q103" s="472"/>
      <c r="R103" s="473"/>
      <c r="S103" s="473"/>
      <c r="T103" s="25"/>
      <c r="U103" s="489"/>
      <c r="V103" s="63"/>
      <c r="W103" s="474" t="s">
        <v>332</v>
      </c>
      <c r="X103" s="210"/>
      <c r="Y103" s="476">
        <f>Y101-Y102</f>
        <v>115.47000000000003</v>
      </c>
      <c r="Z103" s="225"/>
      <c r="AA103" s="488"/>
      <c r="AB103" s="99"/>
    </row>
    <row r="104" spans="1:28" ht="31.5" customHeight="1" x14ac:dyDescent="0.25">
      <c r="B104" s="24"/>
      <c r="C104" s="139"/>
      <c r="D104" s="139"/>
      <c r="E104" s="139"/>
      <c r="F104" s="139"/>
      <c r="G104" s="139"/>
      <c r="H104" s="139"/>
      <c r="I104" s="139"/>
      <c r="J104" s="34"/>
      <c r="K104" s="47"/>
      <c r="L104" s="35"/>
      <c r="M104" s="35"/>
      <c r="N104" s="36"/>
      <c r="O104" s="36"/>
      <c r="P104" s="126"/>
      <c r="Q104" s="126"/>
      <c r="R104" s="127"/>
      <c r="S104" s="127"/>
      <c r="T104" s="25"/>
      <c r="U104" s="489"/>
      <c r="V104" s="214"/>
      <c r="W104" s="475"/>
      <c r="X104" s="210"/>
      <c r="Y104" s="477"/>
      <c r="Z104" s="225"/>
      <c r="AA104" s="488"/>
      <c r="AB104" s="99"/>
    </row>
    <row r="105" spans="1:28" ht="53.25" customHeight="1" x14ac:dyDescent="0.25">
      <c r="B105" s="24"/>
      <c r="C105" s="139"/>
      <c r="D105" s="139"/>
      <c r="E105" s="139"/>
      <c r="F105" s="139"/>
      <c r="G105" s="139"/>
      <c r="H105" s="139"/>
      <c r="I105" s="139"/>
      <c r="J105" s="34"/>
      <c r="K105" s="34"/>
      <c r="L105" s="35"/>
      <c r="M105" s="35"/>
      <c r="N105" s="36"/>
      <c r="O105" s="36"/>
      <c r="P105" s="371" t="s">
        <v>90</v>
      </c>
      <c r="Q105" s="371"/>
      <c r="R105" s="372" t="s">
        <v>354</v>
      </c>
      <c r="S105" s="372"/>
      <c r="T105" s="25"/>
      <c r="U105" s="79"/>
      <c r="V105" s="79"/>
      <c r="W105" s="79"/>
      <c r="X105" s="25"/>
      <c r="Y105" s="95"/>
      <c r="Z105" s="95"/>
      <c r="AA105" s="95"/>
      <c r="AB105" s="99"/>
    </row>
    <row r="106" spans="1:28" x14ac:dyDescent="0.25">
      <c r="B106" s="24"/>
      <c r="C106" s="139"/>
      <c r="D106" s="139"/>
      <c r="E106" s="139"/>
      <c r="F106" s="139"/>
      <c r="G106" s="139"/>
      <c r="H106" s="139"/>
      <c r="I106" s="139"/>
      <c r="J106" s="34"/>
      <c r="K106" s="34"/>
      <c r="L106" s="35"/>
      <c r="M106" s="35"/>
      <c r="N106" s="36"/>
      <c r="O106" s="36"/>
      <c r="P106" s="126"/>
      <c r="Q106" s="126"/>
      <c r="R106" s="127"/>
      <c r="S106" s="127"/>
      <c r="T106" s="25"/>
      <c r="U106" s="36"/>
      <c r="V106" s="36"/>
      <c r="W106" s="36"/>
      <c r="X106" s="25"/>
      <c r="Y106" s="95"/>
      <c r="Z106" s="95"/>
      <c r="AA106" s="95"/>
      <c r="AB106" s="99"/>
    </row>
    <row r="107" spans="1:28" ht="15.75" thickBot="1" x14ac:dyDescent="0.3">
      <c r="B107" s="64"/>
      <c r="C107" s="65"/>
      <c r="D107" s="65"/>
      <c r="E107" s="65"/>
      <c r="F107" s="65"/>
      <c r="G107" s="65"/>
      <c r="H107" s="65"/>
      <c r="I107" s="65"/>
      <c r="J107" s="66"/>
      <c r="K107" s="66"/>
      <c r="L107" s="67"/>
      <c r="M107" s="67"/>
      <c r="N107" s="138"/>
      <c r="O107" s="138"/>
      <c r="P107" s="68"/>
      <c r="Q107" s="68"/>
      <c r="R107" s="69"/>
      <c r="S107" s="69"/>
      <c r="T107" s="70"/>
      <c r="U107" s="138"/>
      <c r="V107" s="138"/>
      <c r="W107" s="138"/>
      <c r="X107" s="70"/>
      <c r="Y107" s="112"/>
      <c r="Z107" s="112"/>
      <c r="AA107" s="112"/>
      <c r="AB107" s="103"/>
    </row>
  </sheetData>
  <sheetProtection password="EEF6" sheet="1" objects="1" scenarios="1"/>
  <mergeCells count="299">
    <mergeCell ref="Y87:Y88"/>
    <mergeCell ref="AA87:AA88"/>
    <mergeCell ref="W87:W88"/>
    <mergeCell ref="F100:I100"/>
    <mergeCell ref="F101:I101"/>
    <mergeCell ref="U98:AA98"/>
    <mergeCell ref="U103:U104"/>
    <mergeCell ref="W103:W104"/>
    <mergeCell ref="Y103:Y104"/>
    <mergeCell ref="AA103:AA104"/>
    <mergeCell ref="R101:S101"/>
    <mergeCell ref="U87:U88"/>
    <mergeCell ref="G87:I87"/>
    <mergeCell ref="J87:K87"/>
    <mergeCell ref="L87:M87"/>
    <mergeCell ref="N87:O87"/>
    <mergeCell ref="P87:Q87"/>
    <mergeCell ref="R87:S87"/>
    <mergeCell ref="U64:AA64"/>
    <mergeCell ref="U69:U70"/>
    <mergeCell ref="W69:W70"/>
    <mergeCell ref="Y69:Y70"/>
    <mergeCell ref="AA69:AA70"/>
    <mergeCell ref="F84:I84"/>
    <mergeCell ref="U82:AA82"/>
    <mergeCell ref="R70:S70"/>
    <mergeCell ref="J71:K71"/>
    <mergeCell ref="L71:M71"/>
    <mergeCell ref="N71:O71"/>
    <mergeCell ref="P71:Q71"/>
    <mergeCell ref="R71:S71"/>
    <mergeCell ref="P73:Q73"/>
    <mergeCell ref="R73:S73"/>
    <mergeCell ref="B78:I78"/>
    <mergeCell ref="J81:K82"/>
    <mergeCell ref="L81:M82"/>
    <mergeCell ref="N81:O82"/>
    <mergeCell ref="P81:Q82"/>
    <mergeCell ref="R81:S82"/>
    <mergeCell ref="U51:U52"/>
    <mergeCell ref="W51:W52"/>
    <mergeCell ref="Y51:Y52"/>
    <mergeCell ref="AA51:AA52"/>
    <mergeCell ref="C68:E71"/>
    <mergeCell ref="F66:I66"/>
    <mergeCell ref="F67:I67"/>
    <mergeCell ref="J68:K68"/>
    <mergeCell ref="L68:M68"/>
    <mergeCell ref="N68:O68"/>
    <mergeCell ref="P68:Q68"/>
    <mergeCell ref="R68:S68"/>
    <mergeCell ref="J69:K69"/>
    <mergeCell ref="L69:M69"/>
    <mergeCell ref="N69:O69"/>
    <mergeCell ref="P69:Q69"/>
    <mergeCell ref="R69:S69"/>
    <mergeCell ref="G68:H68"/>
    <mergeCell ref="G69:H69"/>
    <mergeCell ref="F68:F69"/>
    <mergeCell ref="J66:K66"/>
    <mergeCell ref="L66:M66"/>
    <mergeCell ref="N66:O66"/>
    <mergeCell ref="P66:Q66"/>
    <mergeCell ref="P51:Q51"/>
    <mergeCell ref="R51:S51"/>
    <mergeCell ref="F49:I49"/>
    <mergeCell ref="C50:E53"/>
    <mergeCell ref="F52:F53"/>
    <mergeCell ref="F50:F51"/>
    <mergeCell ref="G50:I50"/>
    <mergeCell ref="G51:I51"/>
    <mergeCell ref="J50:K50"/>
    <mergeCell ref="L50:M50"/>
    <mergeCell ref="N50:O50"/>
    <mergeCell ref="G53:I53"/>
    <mergeCell ref="J53:K53"/>
    <mergeCell ref="L53:M53"/>
    <mergeCell ref="N53:O53"/>
    <mergeCell ref="P53:Q53"/>
    <mergeCell ref="R53:S53"/>
    <mergeCell ref="U34:U35"/>
    <mergeCell ref="W34:W35"/>
    <mergeCell ref="Y34:Y35"/>
    <mergeCell ref="AA34:AA35"/>
    <mergeCell ref="F48:I48"/>
    <mergeCell ref="U29:AA29"/>
    <mergeCell ref="U46:AA46"/>
    <mergeCell ref="C33:E36"/>
    <mergeCell ref="F31:I31"/>
    <mergeCell ref="F32:I32"/>
    <mergeCell ref="F33:F34"/>
    <mergeCell ref="G33:I33"/>
    <mergeCell ref="G34:I34"/>
    <mergeCell ref="F35:F36"/>
    <mergeCell ref="L33:M33"/>
    <mergeCell ref="N33:O33"/>
    <mergeCell ref="N34:O34"/>
    <mergeCell ref="L34:M34"/>
    <mergeCell ref="J33:K33"/>
    <mergeCell ref="J34:K34"/>
    <mergeCell ref="C48:E49"/>
    <mergeCell ref="P38:Q38"/>
    <mergeCell ref="R38:S38"/>
    <mergeCell ref="U38:W38"/>
    <mergeCell ref="P105:Q105"/>
    <mergeCell ref="R105:S105"/>
    <mergeCell ref="G103:I103"/>
    <mergeCell ref="J103:K103"/>
    <mergeCell ref="L103:M103"/>
    <mergeCell ref="N103:O103"/>
    <mergeCell ref="P103:Q103"/>
    <mergeCell ref="R103:S103"/>
    <mergeCell ref="G102:I102"/>
    <mergeCell ref="J102:K102"/>
    <mergeCell ref="L102:M102"/>
    <mergeCell ref="N102:O102"/>
    <mergeCell ref="P102:Q102"/>
    <mergeCell ref="R102:S102"/>
    <mergeCell ref="C100:E101"/>
    <mergeCell ref="J100:K100"/>
    <mergeCell ref="L100:M100"/>
    <mergeCell ref="N100:O100"/>
    <mergeCell ref="P100:Q100"/>
    <mergeCell ref="P89:Q89"/>
    <mergeCell ref="R89:S89"/>
    <mergeCell ref="B94:I94"/>
    <mergeCell ref="J97:K98"/>
    <mergeCell ref="L97:M98"/>
    <mergeCell ref="N97:O98"/>
    <mergeCell ref="P97:Q98"/>
    <mergeCell ref="R97:S98"/>
    <mergeCell ref="R100:S100"/>
    <mergeCell ref="J101:K101"/>
    <mergeCell ref="L101:M101"/>
    <mergeCell ref="N101:O101"/>
    <mergeCell ref="P101:Q101"/>
    <mergeCell ref="G86:I86"/>
    <mergeCell ref="J86:K86"/>
    <mergeCell ref="L86:M86"/>
    <mergeCell ref="N86:O86"/>
    <mergeCell ref="P86:Q86"/>
    <mergeCell ref="R86:S86"/>
    <mergeCell ref="C84:E85"/>
    <mergeCell ref="J84:K84"/>
    <mergeCell ref="L84:M84"/>
    <mergeCell ref="N84:O84"/>
    <mergeCell ref="P84:Q84"/>
    <mergeCell ref="R84:S84"/>
    <mergeCell ref="J85:K85"/>
    <mergeCell ref="L85:M85"/>
    <mergeCell ref="N85:O85"/>
    <mergeCell ref="P85:Q85"/>
    <mergeCell ref="R85:S85"/>
    <mergeCell ref="F85:I85"/>
    <mergeCell ref="B60:I60"/>
    <mergeCell ref="J63:K64"/>
    <mergeCell ref="L63:M64"/>
    <mergeCell ref="N63:O64"/>
    <mergeCell ref="P63:Q64"/>
    <mergeCell ref="R63:S64"/>
    <mergeCell ref="J70:K70"/>
    <mergeCell ref="L70:M70"/>
    <mergeCell ref="N70:O70"/>
    <mergeCell ref="P70:Q70"/>
    <mergeCell ref="R66:S66"/>
    <mergeCell ref="J67:K67"/>
    <mergeCell ref="L67:M67"/>
    <mergeCell ref="N67:O67"/>
    <mergeCell ref="P67:Q67"/>
    <mergeCell ref="R67:S67"/>
    <mergeCell ref="C66:E67"/>
    <mergeCell ref="F70:F71"/>
    <mergeCell ref="G70:H70"/>
    <mergeCell ref="G71:H71"/>
    <mergeCell ref="P55:Q55"/>
    <mergeCell ref="R55:S55"/>
    <mergeCell ref="U55:W55"/>
    <mergeCell ref="G52:I52"/>
    <mergeCell ref="J52:K52"/>
    <mergeCell ref="L52:M52"/>
    <mergeCell ref="N52:O52"/>
    <mergeCell ref="P52:Q52"/>
    <mergeCell ref="R48:S48"/>
    <mergeCell ref="J49:K49"/>
    <mergeCell ref="L49:M49"/>
    <mergeCell ref="N49:O49"/>
    <mergeCell ref="P49:Q49"/>
    <mergeCell ref="R49:S49"/>
    <mergeCell ref="J48:K48"/>
    <mergeCell ref="L48:M48"/>
    <mergeCell ref="N48:O48"/>
    <mergeCell ref="P48:Q48"/>
    <mergeCell ref="R52:S52"/>
    <mergeCell ref="P50:Q50"/>
    <mergeCell ref="R50:S50"/>
    <mergeCell ref="J51:K51"/>
    <mergeCell ref="L51:M51"/>
    <mergeCell ref="N51:O51"/>
    <mergeCell ref="B42:I42"/>
    <mergeCell ref="J45:K46"/>
    <mergeCell ref="L45:M46"/>
    <mergeCell ref="N45:O46"/>
    <mergeCell ref="P45:Q46"/>
    <mergeCell ref="R45:S46"/>
    <mergeCell ref="J31:K31"/>
    <mergeCell ref="L31:M31"/>
    <mergeCell ref="N31:O31"/>
    <mergeCell ref="P31:Q31"/>
    <mergeCell ref="R35:S35"/>
    <mergeCell ref="G36:I36"/>
    <mergeCell ref="J36:K36"/>
    <mergeCell ref="L36:M36"/>
    <mergeCell ref="N36:O36"/>
    <mergeCell ref="P36:Q36"/>
    <mergeCell ref="R36:S36"/>
    <mergeCell ref="P34:Q34"/>
    <mergeCell ref="R34:S34"/>
    <mergeCell ref="P33:Q33"/>
    <mergeCell ref="R33:S33"/>
    <mergeCell ref="R28:S29"/>
    <mergeCell ref="C22:D22"/>
    <mergeCell ref="E22:G22"/>
    <mergeCell ref="H22:J22"/>
    <mergeCell ref="L22:N22"/>
    <mergeCell ref="O22:P22"/>
    <mergeCell ref="B25:I25"/>
    <mergeCell ref="G35:I35"/>
    <mergeCell ref="J35:K35"/>
    <mergeCell ref="L35:M35"/>
    <mergeCell ref="N35:O35"/>
    <mergeCell ref="P35:Q35"/>
    <mergeCell ref="R31:S31"/>
    <mergeCell ref="J32:K32"/>
    <mergeCell ref="L32:M32"/>
    <mergeCell ref="N32:O32"/>
    <mergeCell ref="P32:Q32"/>
    <mergeCell ref="R32:S32"/>
    <mergeCell ref="C31:E32"/>
    <mergeCell ref="C21:D21"/>
    <mergeCell ref="E21:G21"/>
    <mergeCell ref="H21:J21"/>
    <mergeCell ref="L21:N21"/>
    <mergeCell ref="O21:P21"/>
    <mergeCell ref="J28:K29"/>
    <mergeCell ref="L28:M29"/>
    <mergeCell ref="N28:O29"/>
    <mergeCell ref="P28:Q29"/>
    <mergeCell ref="C19:D19"/>
    <mergeCell ref="E19:G19"/>
    <mergeCell ref="H19:J19"/>
    <mergeCell ref="L19:N19"/>
    <mergeCell ref="O19:P19"/>
    <mergeCell ref="C20:D20"/>
    <mergeCell ref="E20:G20"/>
    <mergeCell ref="H20:J20"/>
    <mergeCell ref="L20:N20"/>
    <mergeCell ref="O20:P20"/>
    <mergeCell ref="C17:D17"/>
    <mergeCell ref="E17:G17"/>
    <mergeCell ref="H17:J17"/>
    <mergeCell ref="L17:N17"/>
    <mergeCell ref="O17:P17"/>
    <mergeCell ref="C18:D18"/>
    <mergeCell ref="E18:G18"/>
    <mergeCell ref="H18:J18"/>
    <mergeCell ref="L18:N18"/>
    <mergeCell ref="O18:P18"/>
    <mergeCell ref="C15:D15"/>
    <mergeCell ref="E15:G15"/>
    <mergeCell ref="H15:J15"/>
    <mergeCell ref="L15:N15"/>
    <mergeCell ref="O15:P15"/>
    <mergeCell ref="C16:D16"/>
    <mergeCell ref="E16:G16"/>
    <mergeCell ref="H16:J16"/>
    <mergeCell ref="L16:N16"/>
    <mergeCell ref="O16:P16"/>
    <mergeCell ref="C13:D13"/>
    <mergeCell ref="E13:G13"/>
    <mergeCell ref="H13:J13"/>
    <mergeCell ref="L13:N13"/>
    <mergeCell ref="O13:P13"/>
    <mergeCell ref="C14:D14"/>
    <mergeCell ref="E14:G14"/>
    <mergeCell ref="H14:J14"/>
    <mergeCell ref="L14:N14"/>
    <mergeCell ref="O14:P14"/>
    <mergeCell ref="B6:O6"/>
    <mergeCell ref="P6:AB6"/>
    <mergeCell ref="C9:L9"/>
    <mergeCell ref="E11:G11"/>
    <mergeCell ref="H11:J11"/>
    <mergeCell ref="L11:N11"/>
    <mergeCell ref="O11:P11"/>
    <mergeCell ref="C12:D12"/>
    <mergeCell ref="E12:G12"/>
    <mergeCell ref="H12:J12"/>
    <mergeCell ref="L12:N12"/>
    <mergeCell ref="O12:P12"/>
  </mergeCells>
  <conditionalFormatting sqref="P38:P41 P37:Q37 P57:Q59 P76 R31 P31:P32 P36 P54:Q54 R48 P48:P49 P72:Q72 R66 P66:P67 P88:Q88 R84 P84:P85 P87 P104:Q104 R100 P100:P101 P103">
    <cfRule type="cellIs" dxfId="260" priority="60" operator="equal">
      <formula>$T$1</formula>
    </cfRule>
  </conditionalFormatting>
  <conditionalFormatting sqref="P35">
    <cfRule type="cellIs" dxfId="259" priority="58" operator="equal">
      <formula>$T$1</formula>
    </cfRule>
  </conditionalFormatting>
  <conditionalFormatting sqref="R35">
    <cfRule type="cellIs" dxfId="258" priority="57" operator="equal">
      <formula>$T$1</formula>
    </cfRule>
  </conditionalFormatting>
  <conditionalFormatting sqref="P56">
    <cfRule type="cellIs" dxfId="257" priority="54" operator="equal">
      <formula>$T$1</formula>
    </cfRule>
  </conditionalFormatting>
  <conditionalFormatting sqref="P75:Q75">
    <cfRule type="cellIs" dxfId="256" priority="36" operator="equal">
      <formula>$T$1</formula>
    </cfRule>
  </conditionalFormatting>
  <conditionalFormatting sqref="P55">
    <cfRule type="cellIs" dxfId="255" priority="38" operator="equal">
      <formula>$T$1</formula>
    </cfRule>
  </conditionalFormatting>
  <conditionalFormatting sqref="P74">
    <cfRule type="cellIs" dxfId="254" priority="34" operator="equal">
      <formula>$T$1</formula>
    </cfRule>
  </conditionalFormatting>
  <conditionalFormatting sqref="P91:Q91">
    <cfRule type="cellIs" dxfId="253" priority="51" operator="equal">
      <formula>$T$1</formula>
    </cfRule>
  </conditionalFormatting>
  <conditionalFormatting sqref="P89:P90">
    <cfRule type="cellIs" dxfId="252" priority="49" operator="equal">
      <formula>$T$1</formula>
    </cfRule>
  </conditionalFormatting>
  <conditionalFormatting sqref="P86">
    <cfRule type="cellIs" dxfId="251" priority="47" operator="equal">
      <formula>$T$1</formula>
    </cfRule>
  </conditionalFormatting>
  <conditionalFormatting sqref="R86">
    <cfRule type="cellIs" dxfId="250" priority="46" operator="equal">
      <formula>$T$1</formula>
    </cfRule>
  </conditionalFormatting>
  <conditionalFormatting sqref="P53">
    <cfRule type="cellIs" dxfId="249" priority="42" operator="equal">
      <formula>$T$1</formula>
    </cfRule>
  </conditionalFormatting>
  <conditionalFormatting sqref="P52">
    <cfRule type="cellIs" dxfId="248" priority="41" operator="equal">
      <formula>$T$1</formula>
    </cfRule>
  </conditionalFormatting>
  <conditionalFormatting sqref="R52">
    <cfRule type="cellIs" dxfId="247" priority="40" operator="equal">
      <formula>$T$1</formula>
    </cfRule>
  </conditionalFormatting>
  <conditionalFormatting sqref="P71">
    <cfRule type="cellIs" dxfId="246" priority="32" operator="equal">
      <formula>$T$1</formula>
    </cfRule>
  </conditionalFormatting>
  <conditionalFormatting sqref="P70">
    <cfRule type="cellIs" dxfId="245" priority="31" operator="equal">
      <formula>$T$1</formula>
    </cfRule>
  </conditionalFormatting>
  <conditionalFormatting sqref="R70">
    <cfRule type="cellIs" dxfId="244" priority="30" operator="equal">
      <formula>$T$1</formula>
    </cfRule>
  </conditionalFormatting>
  <conditionalFormatting sqref="P73">
    <cfRule type="cellIs" dxfId="243" priority="28" operator="equal">
      <formula>$T$1</formula>
    </cfRule>
  </conditionalFormatting>
  <conditionalFormatting sqref="P107:Q107">
    <cfRule type="cellIs" dxfId="242" priority="25" operator="equal">
      <formula>$T$1</formula>
    </cfRule>
  </conditionalFormatting>
  <conditionalFormatting sqref="P105:P106">
    <cfRule type="cellIs" dxfId="241" priority="23" operator="equal">
      <formula>$T$1</formula>
    </cfRule>
  </conditionalFormatting>
  <conditionalFormatting sqref="P102">
    <cfRule type="cellIs" dxfId="240" priority="21" operator="equal">
      <formula>$T$1</formula>
    </cfRule>
  </conditionalFormatting>
  <conditionalFormatting sqref="R102">
    <cfRule type="cellIs" dxfId="239" priority="20" operator="equal">
      <formula>$T$1</formula>
    </cfRule>
  </conditionalFormatting>
  <conditionalFormatting sqref="R33 P33:P34">
    <cfRule type="cellIs" dxfId="238" priority="16" operator="equal">
      <formula>$T$1</formula>
    </cfRule>
  </conditionalFormatting>
  <conditionalFormatting sqref="P51">
    <cfRule type="cellIs" dxfId="237" priority="12" operator="equal">
      <formula>$T$1</formula>
    </cfRule>
  </conditionalFormatting>
  <conditionalFormatting sqref="P50">
    <cfRule type="cellIs" dxfId="236" priority="11" operator="equal">
      <formula>$T$1</formula>
    </cfRule>
  </conditionalFormatting>
  <conditionalFormatting sqref="R50">
    <cfRule type="cellIs" dxfId="235" priority="10" operator="equal">
      <formula>$T$1</formula>
    </cfRule>
  </conditionalFormatting>
  <conditionalFormatting sqref="R51:S51">
    <cfRule type="cellIs" dxfId="234" priority="6" operator="equal">
      <formula>$N$50</formula>
    </cfRule>
  </conditionalFormatting>
  <conditionalFormatting sqref="P69">
    <cfRule type="cellIs" dxfId="233" priority="5" operator="equal">
      <formula>$T$1</formula>
    </cfRule>
  </conditionalFormatting>
  <conditionalFormatting sqref="P68">
    <cfRule type="cellIs" dxfId="232" priority="4" operator="equal">
      <formula>$T$1</formula>
    </cfRule>
  </conditionalFormatting>
  <conditionalFormatting sqref="R68">
    <cfRule type="cellIs" dxfId="231" priority="3" operator="equal">
      <formula>$T$1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9" operator="containsText" id="{846195D3-2091-484F-9F85-AD62BB8EC703}">
            <xm:f>NOT(ISERROR(SEARCH($N$31,R31)))</xm:f>
            <xm:f>$N$31</xm:f>
            <x14:dxf>
              <font>
                <color theme="0"/>
              </font>
            </x14:dxf>
          </x14:cfRule>
          <xm:sqref>R57:S59 R31:R32</xm:sqref>
        </x14:conditionalFormatting>
        <x14:conditionalFormatting xmlns:xm="http://schemas.microsoft.com/office/excel/2006/main">
          <x14:cfRule type="containsText" priority="56" operator="containsText" id="{5625E162-8983-4309-9A74-414053C319E9}">
            <xm:f>NOT(ISERROR(SEARCH($N$31,R35)))</xm:f>
            <xm:f>$N$31</xm:f>
            <x14:dxf>
              <font>
                <color theme="0"/>
              </font>
            </x14:dxf>
          </x14:cfRule>
          <xm:sqref>R35</xm:sqref>
        </x14:conditionalFormatting>
        <x14:conditionalFormatting xmlns:xm="http://schemas.microsoft.com/office/excel/2006/main">
          <x14:cfRule type="containsText" priority="55" operator="containsText" id="{835A2FA9-85E3-4E78-A1F7-4C30B4BEB1CF}">
            <xm:f>NOT(ISERROR(SEARCH($N$35,R36)))</xm:f>
            <xm:f>$N$35</xm:f>
            <x14:dxf>
              <font>
                <color theme="0"/>
              </font>
            </x14:dxf>
          </x14:cfRule>
          <xm:sqref>R36:S36</xm:sqref>
        </x14:conditionalFormatting>
        <x14:conditionalFormatting xmlns:xm="http://schemas.microsoft.com/office/excel/2006/main">
          <x14:cfRule type="containsText" priority="53" operator="containsText" id="{E5FECE53-9496-49D2-94F1-89E5210E5A96}">
            <xm:f>NOT(ISERROR(SEARCH($N$31,R48)))</xm:f>
            <xm:f>$N$31</xm:f>
            <x14:dxf>
              <font>
                <color theme="0"/>
              </font>
            </x14:dxf>
          </x14:cfRule>
          <xm:sqref>R48</xm:sqref>
        </x14:conditionalFormatting>
        <x14:conditionalFormatting xmlns:xm="http://schemas.microsoft.com/office/excel/2006/main">
          <x14:cfRule type="containsText" priority="52" operator="containsText" id="{7D6FA815-6D46-4D55-9542-548EE8D41A86}">
            <xm:f>NOT(ISERROR(SEARCH($N$48,R49)))</xm:f>
            <xm:f>$N$48</xm:f>
            <x14:dxf>
              <font>
                <color theme="0"/>
              </font>
            </x14:dxf>
          </x14:cfRule>
          <xm:sqref>R49:S49</xm:sqref>
        </x14:conditionalFormatting>
        <x14:conditionalFormatting xmlns:xm="http://schemas.microsoft.com/office/excel/2006/main">
          <x14:cfRule type="containsText" priority="35" operator="containsText" id="{F36721FC-3BA2-4077-8A61-A2E5C465C84B}">
            <xm:f>NOT(ISERROR(SEARCH($N$31,R75)))</xm:f>
            <xm:f>$N$31</xm:f>
            <x14:dxf>
              <font>
                <color theme="0"/>
              </font>
            </x14:dxf>
          </x14:cfRule>
          <xm:sqref>R75:S75</xm:sqref>
        </x14:conditionalFormatting>
        <x14:conditionalFormatting xmlns:xm="http://schemas.microsoft.com/office/excel/2006/main">
          <x14:cfRule type="containsText" priority="50" operator="containsText" id="{A331DF81-A3B4-409A-BD8C-D35CEF6D3678}">
            <xm:f>NOT(ISERROR(SEARCH($N$31,R91)))</xm:f>
            <xm:f>$N$31</xm:f>
            <x14:dxf>
              <font>
                <color theme="0"/>
              </font>
            </x14:dxf>
          </x14:cfRule>
          <xm:sqref>R91:S91</xm:sqref>
        </x14:conditionalFormatting>
        <x14:conditionalFormatting xmlns:xm="http://schemas.microsoft.com/office/excel/2006/main">
          <x14:cfRule type="containsText" priority="48" operator="containsText" id="{C58B7F40-F784-476C-9237-94F7150382D1}">
            <xm:f>NOT(ISERROR(SEARCH($N$31,R84)))</xm:f>
            <xm:f>$N$31</xm:f>
            <x14:dxf>
              <font>
                <color theme="0"/>
              </font>
            </x14:dxf>
          </x14:cfRule>
          <xm:sqref>R84</xm:sqref>
        </x14:conditionalFormatting>
        <x14:conditionalFormatting xmlns:xm="http://schemas.microsoft.com/office/excel/2006/main">
          <x14:cfRule type="containsText" priority="45" operator="containsText" id="{4621E7E5-A727-45DA-BA9E-7A179D0C18A0}">
            <xm:f>NOT(ISERROR(SEARCH($N$31,R86)))</xm:f>
            <xm:f>$N$31</xm:f>
            <x14:dxf>
              <font>
                <color theme="0"/>
              </font>
            </x14:dxf>
          </x14:cfRule>
          <xm:sqref>R86</xm:sqref>
        </x14:conditionalFormatting>
        <x14:conditionalFormatting xmlns:xm="http://schemas.microsoft.com/office/excel/2006/main">
          <x14:cfRule type="containsText" priority="44" operator="containsText" id="{8913998E-E416-4DC0-A0A9-573B80BE29F2}">
            <xm:f>NOT(ISERROR(SEARCH($N$35,R87)))</xm:f>
            <xm:f>$N$35</xm:f>
            <x14:dxf>
              <font>
                <color theme="0"/>
              </font>
            </x14:dxf>
          </x14:cfRule>
          <xm:sqref>R87:S87</xm:sqref>
        </x14:conditionalFormatting>
        <x14:conditionalFormatting xmlns:xm="http://schemas.microsoft.com/office/excel/2006/main">
          <x14:cfRule type="containsText" priority="43" operator="containsText" id="{52EF9E0E-6255-4FCA-AD25-7CFA22DE1C12}">
            <xm:f>NOT(ISERROR(SEARCH($N$84,R85)))</xm:f>
            <xm:f>$N$84</xm:f>
            <x14:dxf>
              <font>
                <color theme="0"/>
              </font>
            </x14:dxf>
          </x14:cfRule>
          <xm:sqref>R85:S85</xm:sqref>
        </x14:conditionalFormatting>
        <x14:conditionalFormatting xmlns:xm="http://schemas.microsoft.com/office/excel/2006/main">
          <x14:cfRule type="containsText" priority="39" operator="containsText" id="{4C590F86-5CEB-4B17-9376-410A8A00A615}">
            <xm:f>NOT(ISERROR(SEARCH($N$31,R52)))</xm:f>
            <xm:f>$N$31</xm:f>
            <x14:dxf>
              <font>
                <color theme="0"/>
              </font>
            </x14:dxf>
          </x14:cfRule>
          <xm:sqref>R52</xm:sqref>
        </x14:conditionalFormatting>
        <x14:conditionalFormatting xmlns:xm="http://schemas.microsoft.com/office/excel/2006/main">
          <x14:cfRule type="containsText" priority="37" operator="containsText" id="{91FDEBCB-E036-459F-BD1B-56CC0C97C7BD}">
            <xm:f>NOT(ISERROR(SEARCH($N$52,R53)))</xm:f>
            <xm:f>$N$52</xm:f>
            <x14:dxf>
              <font>
                <color theme="0"/>
              </font>
            </x14:dxf>
          </x14:cfRule>
          <xm:sqref>R53:S53</xm:sqref>
        </x14:conditionalFormatting>
        <x14:conditionalFormatting xmlns:xm="http://schemas.microsoft.com/office/excel/2006/main">
          <x14:cfRule type="containsText" priority="33" operator="containsText" id="{B6BFF63C-50CF-4D74-A96F-C3EFA11AEE7D}">
            <xm:f>NOT(ISERROR(SEARCH($N$31,R66)))</xm:f>
            <xm:f>$N$31</xm:f>
            <x14:dxf>
              <font>
                <color theme="0"/>
              </font>
            </x14:dxf>
          </x14:cfRule>
          <xm:sqref>R66</xm:sqref>
        </x14:conditionalFormatting>
        <x14:conditionalFormatting xmlns:xm="http://schemas.microsoft.com/office/excel/2006/main">
          <x14:cfRule type="containsText" priority="29" operator="containsText" id="{1CE67A9C-C297-4A04-ACC0-F715913DB6E2}">
            <xm:f>NOT(ISERROR(SEARCH($N$31,R70)))</xm:f>
            <xm:f>$N$31</xm:f>
            <x14:dxf>
              <font>
                <color theme="0"/>
              </font>
            </x14:dxf>
          </x14:cfRule>
          <xm:sqref>R70</xm:sqref>
        </x14:conditionalFormatting>
        <x14:conditionalFormatting xmlns:xm="http://schemas.microsoft.com/office/excel/2006/main">
          <x14:cfRule type="containsText" priority="27" operator="containsText" id="{649E89A7-BD0A-4B9F-9F0D-98ECAFFEE50A}">
            <xm:f>NOT(ISERROR(SEARCH($N$66,R67)))</xm:f>
            <xm:f>$N$66</xm:f>
            <x14:dxf>
              <font>
                <color theme="0"/>
              </font>
            </x14:dxf>
          </x14:cfRule>
          <xm:sqref>R67:S67</xm:sqref>
        </x14:conditionalFormatting>
        <x14:conditionalFormatting xmlns:xm="http://schemas.microsoft.com/office/excel/2006/main">
          <x14:cfRule type="containsText" priority="26" operator="containsText" id="{432FA05D-8100-4817-AEF5-FF0CCF65B4F0}">
            <xm:f>NOT(ISERROR(SEARCH($N$70,R71)))</xm:f>
            <xm:f>$N$70</xm:f>
            <x14:dxf>
              <font>
                <color theme="0"/>
              </font>
            </x14:dxf>
          </x14:cfRule>
          <xm:sqref>R71:S71</xm:sqref>
        </x14:conditionalFormatting>
        <x14:conditionalFormatting xmlns:xm="http://schemas.microsoft.com/office/excel/2006/main">
          <x14:cfRule type="containsText" priority="24" operator="containsText" id="{B4651B8E-1E75-4660-82AD-C7B506179E88}">
            <xm:f>NOT(ISERROR(SEARCH($N$31,R107)))</xm:f>
            <xm:f>$N$31</xm:f>
            <x14:dxf>
              <font>
                <color theme="0"/>
              </font>
            </x14:dxf>
          </x14:cfRule>
          <xm:sqref>R107:S107</xm:sqref>
        </x14:conditionalFormatting>
        <x14:conditionalFormatting xmlns:xm="http://schemas.microsoft.com/office/excel/2006/main">
          <x14:cfRule type="containsText" priority="22" operator="containsText" id="{5ED334C4-3061-41C0-98D6-CEF81B77B12A}">
            <xm:f>NOT(ISERROR(SEARCH($N$31,R100)))</xm:f>
            <xm:f>$N$31</xm:f>
            <x14:dxf>
              <font>
                <color theme="0"/>
              </font>
            </x14:dxf>
          </x14:cfRule>
          <xm:sqref>R100</xm:sqref>
        </x14:conditionalFormatting>
        <x14:conditionalFormatting xmlns:xm="http://schemas.microsoft.com/office/excel/2006/main">
          <x14:cfRule type="containsText" priority="19" operator="containsText" id="{C6B387FB-E524-46B4-B007-AC6456410231}">
            <xm:f>NOT(ISERROR(SEARCH($N$31,R102)))</xm:f>
            <xm:f>$N$31</xm:f>
            <x14:dxf>
              <font>
                <color theme="0"/>
              </font>
            </x14:dxf>
          </x14:cfRule>
          <xm:sqref>R102</xm:sqref>
        </x14:conditionalFormatting>
        <x14:conditionalFormatting xmlns:xm="http://schemas.microsoft.com/office/excel/2006/main">
          <x14:cfRule type="containsText" priority="18" operator="containsText" id="{D6028F06-79FB-4E00-B3E4-7F6D55A36751}">
            <xm:f>NOT(ISERROR(SEARCH($N$35,R103)))</xm:f>
            <xm:f>$N$35</xm:f>
            <x14:dxf>
              <font>
                <color theme="0"/>
              </font>
            </x14:dxf>
          </x14:cfRule>
          <xm:sqref>R103:S103</xm:sqref>
        </x14:conditionalFormatting>
        <x14:conditionalFormatting xmlns:xm="http://schemas.microsoft.com/office/excel/2006/main">
          <x14:cfRule type="containsText" priority="17" operator="containsText" id="{E882CC4C-D001-480A-98C4-AE2148C96808}">
            <xm:f>NOT(ISERROR(SEARCH($N$100,R101)))</xm:f>
            <xm:f>$N$100</xm:f>
            <x14:dxf>
              <font>
                <color theme="0"/>
              </font>
            </x14:dxf>
          </x14:cfRule>
          <xm:sqref>R101:S101</xm:sqref>
        </x14:conditionalFormatting>
        <x14:conditionalFormatting xmlns:xm="http://schemas.microsoft.com/office/excel/2006/main">
          <x14:cfRule type="containsText" priority="15" operator="containsText" id="{7F393765-D284-447C-A4C6-4B029564FB74}">
            <xm:f>NOT(ISERROR(SEARCH($N$31,R33)))</xm:f>
            <xm:f>$N$31</xm:f>
            <x14:dxf>
              <font>
                <color theme="0"/>
              </font>
            </x14:dxf>
          </x14:cfRule>
          <xm:sqref>R33</xm:sqref>
        </x14:conditionalFormatting>
        <x14:conditionalFormatting xmlns:xm="http://schemas.microsoft.com/office/excel/2006/main">
          <x14:cfRule type="containsText" priority="14" operator="containsText" id="{78D5BA6F-10C5-4F31-B7AD-1E543CF78C23}">
            <xm:f>NOT(ISERROR(SEARCH($N$33,R34)))</xm:f>
            <xm:f>$N$33</xm:f>
            <x14:dxf>
              <font>
                <color theme="0"/>
              </font>
            </x14:dxf>
          </x14:cfRule>
          <xm:sqref>R34</xm:sqref>
        </x14:conditionalFormatting>
        <x14:conditionalFormatting xmlns:xm="http://schemas.microsoft.com/office/excel/2006/main">
          <x14:cfRule type="containsText" priority="9" operator="containsText" id="{C35BA823-4DC5-45A2-97C7-8DD977E3CBE0}">
            <xm:f>NOT(ISERROR(SEARCH($N$31,R50)))</xm:f>
            <xm:f>$N$31</xm:f>
            <x14:dxf>
              <font>
                <color theme="0"/>
              </font>
            </x14:dxf>
          </x14:cfRule>
          <xm:sqref>R50</xm:sqref>
        </x14:conditionalFormatting>
        <x14:conditionalFormatting xmlns:xm="http://schemas.microsoft.com/office/excel/2006/main">
          <x14:cfRule type="containsText" priority="2" operator="containsText" id="{70383F3F-38D8-4B43-A9BD-2C95EF04FF04}">
            <xm:f>NOT(ISERROR(SEARCH($N$31,R68)))</xm:f>
            <xm:f>$N$31</xm:f>
            <x14:dxf>
              <font>
                <color theme="0"/>
              </font>
            </x14:dxf>
          </x14:cfRule>
          <xm:sqref>R68</xm:sqref>
        </x14:conditionalFormatting>
        <x14:conditionalFormatting xmlns:xm="http://schemas.microsoft.com/office/excel/2006/main">
          <x14:cfRule type="containsText" priority="1" operator="containsText" id="{5BC7019E-D9D6-4D03-B030-9C0B529F7294}">
            <xm:f>NOT(ISERROR(SEARCH($N$68,R69)))</xm:f>
            <xm:f>$N$68</xm:f>
            <x14:dxf>
              <font>
                <color theme="0"/>
              </font>
            </x14:dxf>
          </x14:cfRule>
          <xm:sqref>R69:S69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B107"/>
  <sheetViews>
    <sheetView showGridLines="0" showRowColHeaders="0" zoomScale="80" zoomScaleNormal="80" workbookViewId="0">
      <selection activeCell="W17" sqref="W17"/>
    </sheetView>
  </sheetViews>
  <sheetFormatPr baseColWidth="10" defaultRowHeight="15" x14ac:dyDescent="0.25"/>
  <cols>
    <col min="1" max="1" width="3.7109375" style="125" customWidth="1"/>
    <col min="2" max="3" width="11.42578125" style="125"/>
    <col min="4" max="4" width="6.85546875" style="125" customWidth="1"/>
    <col min="5" max="5" width="9" style="125" customWidth="1"/>
    <col min="6" max="6" width="9.85546875" style="125" customWidth="1"/>
    <col min="7" max="7" width="9.140625" style="125" customWidth="1"/>
    <col min="8" max="8" width="10.85546875" style="125" customWidth="1"/>
    <col min="9" max="9" width="2.7109375" style="125" hidden="1" customWidth="1"/>
    <col min="10" max="10" width="24" style="125" customWidth="1"/>
    <col min="11" max="11" width="11.85546875" style="125" hidden="1" customWidth="1"/>
    <col min="12" max="15" width="11.42578125" style="125"/>
    <col min="16" max="16" width="20.42578125" style="125" customWidth="1"/>
    <col min="17" max="17" width="18.5703125" style="125" customWidth="1"/>
    <col min="18" max="18" width="11.42578125" style="125"/>
    <col min="19" max="19" width="19.7109375" style="125" customWidth="1"/>
    <col min="20" max="20" width="11.7109375" style="125" customWidth="1"/>
    <col min="21" max="21" width="15.85546875" style="125" customWidth="1"/>
    <col min="22" max="22" width="0.5703125" style="125" customWidth="1"/>
    <col min="23" max="23" width="19.28515625" style="125" customWidth="1"/>
    <col min="24" max="24" width="0.5703125" style="125" customWidth="1"/>
    <col min="25" max="25" width="23.140625" style="125" customWidth="1"/>
    <col min="26" max="26" width="0.5703125" style="125" customWidth="1"/>
    <col min="27" max="27" width="23.140625" style="125" customWidth="1"/>
    <col min="28" max="16384" width="11.42578125" style="125"/>
  </cols>
  <sheetData>
    <row r="1" spans="1:2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2"/>
      <c r="Q1" s="32"/>
      <c r="R1" s="32"/>
      <c r="S1" s="32"/>
      <c r="T1" s="57">
        <v>100</v>
      </c>
      <c r="U1" s="32"/>
      <c r="V1" s="32"/>
      <c r="W1" s="33"/>
      <c r="X1" s="2"/>
    </row>
    <row r="2" spans="1:2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2"/>
      <c r="Q2" s="32"/>
      <c r="R2" s="32"/>
      <c r="S2" s="32"/>
      <c r="T2" s="32"/>
      <c r="U2" s="32"/>
      <c r="V2" s="32"/>
      <c r="W2" s="32"/>
      <c r="X2" s="2"/>
    </row>
    <row r="3" spans="1:2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2"/>
      <c r="Q3" s="32"/>
      <c r="R3" s="32"/>
      <c r="S3" s="32"/>
      <c r="T3" s="32"/>
      <c r="U3" s="32"/>
      <c r="V3" s="32"/>
      <c r="W3" s="32"/>
      <c r="X3" s="2"/>
    </row>
    <row r="4" spans="1:28" ht="23.25" x14ac:dyDescent="0.35">
      <c r="A4" s="2"/>
      <c r="B4" s="2"/>
      <c r="C4" s="2"/>
      <c r="D4" s="18"/>
      <c r="E4" s="18"/>
      <c r="F4" s="18"/>
      <c r="G4" s="18"/>
      <c r="H4" s="18"/>
      <c r="I4" s="18"/>
      <c r="J4" s="19"/>
      <c r="K4" s="20"/>
      <c r="L4" s="2"/>
      <c r="M4" s="2"/>
      <c r="N4" s="2"/>
      <c r="O4" s="2"/>
      <c r="P4" s="32"/>
      <c r="Q4" s="32"/>
      <c r="R4" s="32"/>
      <c r="S4" s="32"/>
      <c r="T4" s="32"/>
      <c r="U4" s="32"/>
      <c r="V4" s="32"/>
      <c r="W4" s="32"/>
      <c r="X4" s="2"/>
      <c r="Z4" s="125">
        <v>0.3</v>
      </c>
    </row>
    <row r="5" spans="1:28" x14ac:dyDescent="0.25">
      <c r="A5" s="2"/>
      <c r="B5" s="2"/>
      <c r="C5" s="2"/>
      <c r="D5" s="18"/>
      <c r="E5" s="18"/>
      <c r="F5" s="18"/>
      <c r="G5" s="18"/>
      <c r="H5" s="18"/>
      <c r="I5" s="1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ht="22.5" customHeight="1" x14ac:dyDescent="0.25">
      <c r="A6" s="2"/>
      <c r="B6" s="395" t="s">
        <v>355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6" t="s">
        <v>19</v>
      </c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</row>
    <row r="7" spans="1:2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8" ht="17.25" x14ac:dyDescent="0.25">
      <c r="A9" s="2"/>
      <c r="B9" s="2"/>
      <c r="C9" s="405" t="s">
        <v>322</v>
      </c>
      <c r="D9" s="405"/>
      <c r="E9" s="405"/>
      <c r="F9" s="405"/>
      <c r="G9" s="405"/>
      <c r="H9" s="405"/>
      <c r="I9" s="405"/>
      <c r="J9" s="405"/>
      <c r="K9" s="405"/>
      <c r="L9" s="40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8" x14ac:dyDescent="0.25">
      <c r="A10" s="2"/>
      <c r="B10" s="2"/>
      <c r="C10" s="60"/>
      <c r="D10" s="60"/>
      <c r="E10" s="60"/>
      <c r="F10" s="60"/>
      <c r="G10" s="60"/>
      <c r="H10" s="60"/>
      <c r="I10" s="60"/>
      <c r="J10" s="60"/>
      <c r="K10" s="6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8" ht="33.75" customHeight="1" x14ac:dyDescent="0.25">
      <c r="A11" s="2"/>
      <c r="B11" s="2"/>
      <c r="C11" s="2"/>
      <c r="D11" s="61"/>
      <c r="E11" s="399" t="s">
        <v>119</v>
      </c>
      <c r="F11" s="406"/>
      <c r="G11" s="406"/>
      <c r="H11" s="366" t="s">
        <v>120</v>
      </c>
      <c r="I11" s="366"/>
      <c r="J11" s="366"/>
      <c r="K11" s="72"/>
      <c r="L11" s="366" t="s">
        <v>121</v>
      </c>
      <c r="M11" s="366"/>
      <c r="N11" s="366"/>
      <c r="O11" s="366" t="s">
        <v>323</v>
      </c>
      <c r="P11" s="366"/>
      <c r="Q11" s="2"/>
      <c r="R11" s="2"/>
      <c r="S11" s="2"/>
      <c r="T11" s="2"/>
      <c r="U11" s="2"/>
      <c r="V11" s="2"/>
      <c r="W11" s="2"/>
      <c r="X11" s="2"/>
    </row>
    <row r="12" spans="1:28" x14ac:dyDescent="0.25">
      <c r="A12" s="2"/>
      <c r="B12" s="2"/>
      <c r="C12" s="366" t="s">
        <v>124</v>
      </c>
      <c r="D12" s="399"/>
      <c r="E12" s="399" t="s">
        <v>133</v>
      </c>
      <c r="F12" s="406"/>
      <c r="G12" s="407"/>
      <c r="H12" s="408">
        <v>45.7</v>
      </c>
      <c r="I12" s="408"/>
      <c r="J12" s="408"/>
      <c r="K12" s="73"/>
      <c r="L12" s="409">
        <v>39.799999999999997</v>
      </c>
      <c r="M12" s="409"/>
      <c r="N12" s="409"/>
      <c r="O12" s="410">
        <f>H12-L12</f>
        <v>5.9000000000000057</v>
      </c>
      <c r="P12" s="411"/>
      <c r="Q12" s="2"/>
      <c r="R12" s="2"/>
      <c r="S12" s="2"/>
      <c r="T12" s="2"/>
      <c r="U12" s="2"/>
      <c r="V12" s="2"/>
      <c r="W12" s="2"/>
      <c r="X12" s="2"/>
    </row>
    <row r="13" spans="1:28" x14ac:dyDescent="0.25">
      <c r="A13" s="2"/>
      <c r="B13" s="2"/>
      <c r="C13" s="366" t="s">
        <v>123</v>
      </c>
      <c r="D13" s="399"/>
      <c r="E13" s="399" t="s">
        <v>133</v>
      </c>
      <c r="F13" s="406"/>
      <c r="G13" s="407"/>
      <c r="H13" s="408">
        <v>87.93</v>
      </c>
      <c r="I13" s="408"/>
      <c r="J13" s="408"/>
      <c r="K13" s="73"/>
      <c r="L13" s="409">
        <v>76.13</v>
      </c>
      <c r="M13" s="409"/>
      <c r="N13" s="409"/>
      <c r="O13" s="410">
        <f t="shared" ref="O13:O22" si="0">H13-L13</f>
        <v>11.800000000000011</v>
      </c>
      <c r="P13" s="411"/>
      <c r="Q13" s="2"/>
      <c r="R13" s="2"/>
      <c r="S13" s="2"/>
      <c r="T13" s="2"/>
      <c r="U13" s="2"/>
      <c r="V13" s="2"/>
      <c r="W13" s="2"/>
      <c r="X13" s="2"/>
    </row>
    <row r="14" spans="1:28" x14ac:dyDescent="0.25">
      <c r="A14" s="2"/>
      <c r="B14" s="2"/>
      <c r="C14" s="366" t="s">
        <v>122</v>
      </c>
      <c r="D14" s="399"/>
      <c r="E14" s="399" t="s">
        <v>133</v>
      </c>
      <c r="F14" s="406"/>
      <c r="G14" s="407"/>
      <c r="H14" s="408">
        <v>130.16</v>
      </c>
      <c r="I14" s="408"/>
      <c r="J14" s="408"/>
      <c r="K14" s="73"/>
      <c r="L14" s="409">
        <v>112.44</v>
      </c>
      <c r="M14" s="409"/>
      <c r="N14" s="409"/>
      <c r="O14" s="410">
        <f t="shared" si="0"/>
        <v>17.72</v>
      </c>
      <c r="P14" s="411"/>
      <c r="Q14" s="2"/>
      <c r="R14" s="2"/>
      <c r="S14" s="2"/>
      <c r="T14" s="2"/>
      <c r="U14" s="2"/>
      <c r="V14" s="2"/>
      <c r="W14" s="2"/>
      <c r="X14" s="2"/>
      <c r="AA14" s="95"/>
      <c r="AB14" s="95"/>
    </row>
    <row r="15" spans="1:28" x14ac:dyDescent="0.25">
      <c r="A15" s="2"/>
      <c r="B15" s="2"/>
      <c r="C15" s="366" t="s">
        <v>125</v>
      </c>
      <c r="D15" s="399"/>
      <c r="E15" s="399" t="s">
        <v>133</v>
      </c>
      <c r="F15" s="406"/>
      <c r="G15" s="407"/>
      <c r="H15" s="408">
        <v>172.37</v>
      </c>
      <c r="I15" s="408"/>
      <c r="J15" s="408"/>
      <c r="K15" s="73"/>
      <c r="L15" s="409">
        <v>148.77000000000001</v>
      </c>
      <c r="M15" s="409"/>
      <c r="N15" s="409"/>
      <c r="O15" s="410">
        <f t="shared" si="0"/>
        <v>23.599999999999994</v>
      </c>
      <c r="P15" s="411"/>
      <c r="Q15" s="2"/>
      <c r="R15" s="2"/>
      <c r="S15" s="2"/>
      <c r="T15" s="2"/>
      <c r="U15" s="2"/>
      <c r="V15" s="2"/>
      <c r="W15" s="2"/>
      <c r="X15" s="2"/>
    </row>
    <row r="16" spans="1:28" x14ac:dyDescent="0.25">
      <c r="A16" s="2"/>
      <c r="B16" s="2"/>
      <c r="C16" s="366" t="s">
        <v>126</v>
      </c>
      <c r="D16" s="399"/>
      <c r="E16" s="399" t="s">
        <v>133</v>
      </c>
      <c r="F16" s="406"/>
      <c r="G16" s="407"/>
      <c r="H16" s="408">
        <v>213.86</v>
      </c>
      <c r="I16" s="408"/>
      <c r="J16" s="408"/>
      <c r="K16" s="73"/>
      <c r="L16" s="409">
        <v>184.98</v>
      </c>
      <c r="M16" s="409"/>
      <c r="N16" s="409"/>
      <c r="O16" s="410">
        <f t="shared" si="0"/>
        <v>28.880000000000024</v>
      </c>
      <c r="P16" s="411"/>
      <c r="Q16" s="2"/>
      <c r="R16" s="2"/>
      <c r="S16" s="2"/>
      <c r="T16" s="2"/>
      <c r="U16" s="2"/>
      <c r="V16" s="2"/>
      <c r="W16" s="2"/>
      <c r="X16" s="2"/>
    </row>
    <row r="17" spans="1:28" ht="15" customHeight="1" x14ac:dyDescent="0.25">
      <c r="A17" s="2"/>
      <c r="B17" s="2"/>
      <c r="C17" s="366" t="s">
        <v>127</v>
      </c>
      <c r="D17" s="399"/>
      <c r="E17" s="399" t="s">
        <v>133</v>
      </c>
      <c r="F17" s="406"/>
      <c r="G17" s="407"/>
      <c r="H17" s="408">
        <v>255.15</v>
      </c>
      <c r="I17" s="408"/>
      <c r="J17" s="408"/>
      <c r="K17" s="74"/>
      <c r="L17" s="409">
        <v>220.52</v>
      </c>
      <c r="M17" s="409"/>
      <c r="N17" s="409"/>
      <c r="O17" s="410">
        <f t="shared" si="0"/>
        <v>34.629999999999995</v>
      </c>
      <c r="P17" s="411"/>
      <c r="Q17" s="2"/>
      <c r="R17" s="2"/>
      <c r="S17" s="2"/>
      <c r="T17" s="2"/>
      <c r="U17" s="2"/>
      <c r="V17" s="2"/>
      <c r="W17" s="2"/>
      <c r="X17" s="2"/>
    </row>
    <row r="18" spans="1:28" ht="15" customHeight="1" x14ac:dyDescent="0.25">
      <c r="A18" s="2"/>
      <c r="B18" s="2"/>
      <c r="C18" s="366" t="s">
        <v>128</v>
      </c>
      <c r="D18" s="399"/>
      <c r="E18" s="399" t="s">
        <v>133</v>
      </c>
      <c r="F18" s="406"/>
      <c r="G18" s="407"/>
      <c r="H18" s="408">
        <v>337.79</v>
      </c>
      <c r="I18" s="408"/>
      <c r="J18" s="408"/>
      <c r="K18" s="74"/>
      <c r="L18" s="409">
        <v>291.58</v>
      </c>
      <c r="M18" s="409"/>
      <c r="N18" s="409"/>
      <c r="O18" s="410">
        <f t="shared" si="0"/>
        <v>46.210000000000036</v>
      </c>
      <c r="P18" s="411"/>
      <c r="Q18" s="2"/>
      <c r="R18" s="2"/>
      <c r="S18" s="2"/>
      <c r="T18" s="2"/>
      <c r="U18" s="2"/>
      <c r="V18" s="2"/>
      <c r="W18" s="2"/>
      <c r="X18" s="2"/>
    </row>
    <row r="19" spans="1:28" ht="15" customHeight="1" x14ac:dyDescent="0.25">
      <c r="A19" s="2"/>
      <c r="B19" s="2"/>
      <c r="C19" s="366" t="s">
        <v>129</v>
      </c>
      <c r="D19" s="399"/>
      <c r="E19" s="399" t="s">
        <v>133</v>
      </c>
      <c r="F19" s="406"/>
      <c r="G19" s="407"/>
      <c r="H19" s="408">
        <v>420.39</v>
      </c>
      <c r="I19" s="408"/>
      <c r="J19" s="408"/>
      <c r="K19" s="73"/>
      <c r="L19" s="409">
        <v>362.66</v>
      </c>
      <c r="M19" s="409"/>
      <c r="N19" s="409"/>
      <c r="O19" s="410">
        <f t="shared" si="0"/>
        <v>57.729999999999961</v>
      </c>
      <c r="P19" s="411"/>
      <c r="Q19" s="2"/>
      <c r="R19" s="2"/>
      <c r="S19" s="2"/>
      <c r="T19" s="2"/>
      <c r="U19" s="2"/>
      <c r="V19" s="2"/>
      <c r="W19" s="2"/>
      <c r="X19" s="2"/>
    </row>
    <row r="20" spans="1:28" x14ac:dyDescent="0.25">
      <c r="A20" s="2"/>
      <c r="B20" s="2"/>
      <c r="C20" s="366" t="s">
        <v>130</v>
      </c>
      <c r="D20" s="399"/>
      <c r="E20" s="399" t="s">
        <v>134</v>
      </c>
      <c r="F20" s="406"/>
      <c r="G20" s="407"/>
      <c r="H20" s="408">
        <v>144.22999999999999</v>
      </c>
      <c r="I20" s="408"/>
      <c r="J20" s="408"/>
      <c r="K20" s="73"/>
      <c r="L20" s="409">
        <v>124.56</v>
      </c>
      <c r="M20" s="409"/>
      <c r="N20" s="409"/>
      <c r="O20" s="410">
        <f t="shared" si="0"/>
        <v>19.669999999999987</v>
      </c>
      <c r="P20" s="411"/>
      <c r="Q20" s="2"/>
      <c r="R20" s="2"/>
      <c r="S20" s="2"/>
      <c r="T20" s="2"/>
      <c r="U20" s="2"/>
      <c r="V20" s="2"/>
      <c r="W20" s="2"/>
      <c r="X20" s="2"/>
    </row>
    <row r="21" spans="1:28" x14ac:dyDescent="0.25">
      <c r="A21" s="2"/>
      <c r="B21" s="2"/>
      <c r="C21" s="366" t="s">
        <v>131</v>
      </c>
      <c r="D21" s="399"/>
      <c r="E21" s="399" t="s">
        <v>134</v>
      </c>
      <c r="F21" s="406"/>
      <c r="G21" s="407"/>
      <c r="H21" s="408">
        <v>213.86</v>
      </c>
      <c r="I21" s="408"/>
      <c r="J21" s="408"/>
      <c r="K21" s="74"/>
      <c r="L21" s="409">
        <v>184.97</v>
      </c>
      <c r="M21" s="409"/>
      <c r="N21" s="409"/>
      <c r="O21" s="410">
        <f t="shared" si="0"/>
        <v>28.890000000000015</v>
      </c>
      <c r="P21" s="411"/>
      <c r="Q21" s="2"/>
      <c r="R21" s="2"/>
      <c r="S21" s="2"/>
      <c r="T21" s="2"/>
      <c r="U21" s="2"/>
      <c r="V21" s="2"/>
      <c r="W21" s="2"/>
      <c r="X21" s="2"/>
    </row>
    <row r="22" spans="1:28" x14ac:dyDescent="0.25">
      <c r="A22" s="2"/>
      <c r="B22" s="2"/>
      <c r="C22" s="366" t="s">
        <v>132</v>
      </c>
      <c r="D22" s="399"/>
      <c r="E22" s="399" t="s">
        <v>134</v>
      </c>
      <c r="F22" s="406"/>
      <c r="G22" s="407"/>
      <c r="H22" s="408">
        <v>282.69</v>
      </c>
      <c r="I22" s="408"/>
      <c r="J22" s="408"/>
      <c r="K22" s="74"/>
      <c r="L22" s="409">
        <v>244.2</v>
      </c>
      <c r="M22" s="409"/>
      <c r="N22" s="409"/>
      <c r="O22" s="410">
        <f t="shared" si="0"/>
        <v>38.490000000000009</v>
      </c>
      <c r="P22" s="411"/>
      <c r="Q22" s="2"/>
      <c r="R22" s="2"/>
      <c r="S22" s="2"/>
      <c r="T22" s="2"/>
      <c r="U22" s="2"/>
      <c r="V22" s="2"/>
      <c r="W22" s="2"/>
      <c r="X22" s="2"/>
    </row>
    <row r="23" spans="1:28" x14ac:dyDescent="0.25">
      <c r="A23" s="2"/>
      <c r="B23" s="2"/>
      <c r="C23" s="36"/>
      <c r="D23" s="36"/>
      <c r="E23" s="36"/>
      <c r="F23" s="36"/>
      <c r="G23" s="36"/>
      <c r="H23" s="139"/>
      <c r="I23" s="139"/>
      <c r="J23" s="139"/>
      <c r="K23" s="75"/>
      <c r="L23" s="132"/>
      <c r="M23" s="132"/>
      <c r="N23" s="132"/>
      <c r="O23" s="135"/>
      <c r="P23" s="135"/>
      <c r="Q23" s="2"/>
      <c r="R23" s="2"/>
      <c r="S23" s="2"/>
      <c r="T23" s="2"/>
      <c r="U23" s="2"/>
      <c r="V23" s="2"/>
      <c r="W23" s="2"/>
      <c r="X23" s="2"/>
    </row>
    <row r="24" spans="1:28" ht="15.75" thickBot="1" x14ac:dyDescent="0.3">
      <c r="A24" s="2"/>
      <c r="B24" s="2"/>
      <c r="C24" s="36"/>
      <c r="D24" s="36"/>
      <c r="E24" s="36"/>
      <c r="F24" s="36"/>
      <c r="G24" s="36"/>
      <c r="H24" s="139"/>
      <c r="I24" s="139"/>
      <c r="J24" s="139"/>
      <c r="K24" s="75"/>
      <c r="L24" s="132"/>
      <c r="M24" s="132"/>
      <c r="N24" s="132"/>
      <c r="O24" s="135"/>
      <c r="P24" s="135"/>
      <c r="Q24" s="2"/>
      <c r="R24" s="2"/>
      <c r="S24" s="2"/>
      <c r="T24" s="2"/>
      <c r="U24" s="2"/>
      <c r="V24" s="2"/>
      <c r="W24" s="2"/>
      <c r="X24" s="2"/>
    </row>
    <row r="25" spans="1:28" ht="15.75" customHeight="1" x14ac:dyDescent="0.25">
      <c r="A25" s="2"/>
      <c r="B25" s="397" t="s">
        <v>335</v>
      </c>
      <c r="C25" s="398"/>
      <c r="D25" s="398"/>
      <c r="E25" s="398"/>
      <c r="F25" s="398"/>
      <c r="G25" s="398"/>
      <c r="H25" s="398"/>
      <c r="I25" s="398"/>
      <c r="J25" s="62"/>
      <c r="K25" s="62"/>
      <c r="L25" s="62"/>
      <c r="M25" s="6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3"/>
      <c r="Z25" s="223"/>
      <c r="AA25" s="223"/>
      <c r="AB25" s="224"/>
    </row>
    <row r="26" spans="1:28" ht="15.75" x14ac:dyDescent="0.25">
      <c r="A26" s="2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49"/>
      <c r="V26" s="49"/>
      <c r="W26" s="49"/>
      <c r="X26" s="25"/>
      <c r="Y26" s="95"/>
      <c r="Z26" s="95"/>
      <c r="AA26" s="95"/>
      <c r="AB26" s="99"/>
    </row>
    <row r="27" spans="1:28" ht="15.75" thickBot="1" x14ac:dyDescent="0.3">
      <c r="A27" s="2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95"/>
      <c r="Z27" s="95"/>
      <c r="AA27" s="95"/>
      <c r="AB27" s="99"/>
    </row>
    <row r="28" spans="1:28" ht="15" customHeight="1" x14ac:dyDescent="0.25">
      <c r="A28" s="2"/>
      <c r="B28" s="24"/>
      <c r="C28" s="25"/>
      <c r="D28" s="25"/>
      <c r="E28" s="25"/>
      <c r="F28" s="25"/>
      <c r="G28" s="25"/>
      <c r="H28" s="25"/>
      <c r="I28" s="25"/>
      <c r="J28" s="412" t="s">
        <v>135</v>
      </c>
      <c r="K28" s="413"/>
      <c r="L28" s="412" t="s">
        <v>41</v>
      </c>
      <c r="M28" s="413"/>
      <c r="N28" s="412" t="s">
        <v>138</v>
      </c>
      <c r="O28" s="413"/>
      <c r="P28" s="412" t="s">
        <v>102</v>
      </c>
      <c r="Q28" s="413"/>
      <c r="R28" s="416" t="s">
        <v>139</v>
      </c>
      <c r="S28" s="417"/>
      <c r="T28" s="25"/>
      <c r="U28" s="111"/>
      <c r="V28" s="111"/>
      <c r="W28" s="111"/>
      <c r="X28" s="111"/>
      <c r="Y28" s="111"/>
      <c r="Z28" s="111"/>
      <c r="AA28" s="111"/>
      <c r="AB28" s="99"/>
    </row>
    <row r="29" spans="1:28" ht="45.75" customHeight="1" thickBot="1" x14ac:dyDescent="0.3">
      <c r="A29" s="2"/>
      <c r="B29" s="24"/>
      <c r="C29" s="25"/>
      <c r="D29" s="25"/>
      <c r="E29" s="25"/>
      <c r="F29" s="25"/>
      <c r="G29" s="25"/>
      <c r="H29" s="25"/>
      <c r="I29" s="25"/>
      <c r="J29" s="414"/>
      <c r="K29" s="415"/>
      <c r="L29" s="414"/>
      <c r="M29" s="415"/>
      <c r="N29" s="414"/>
      <c r="O29" s="415"/>
      <c r="P29" s="414"/>
      <c r="Q29" s="415"/>
      <c r="R29" s="418"/>
      <c r="S29" s="419"/>
      <c r="T29" s="25"/>
      <c r="U29" s="480" t="s">
        <v>331</v>
      </c>
      <c r="V29" s="480"/>
      <c r="W29" s="480"/>
      <c r="X29" s="480"/>
      <c r="Y29" s="480"/>
      <c r="Z29" s="480"/>
      <c r="AA29" s="480"/>
      <c r="AB29" s="99"/>
    </row>
    <row r="30" spans="1:28" ht="5.0999999999999996" customHeight="1" thickBot="1" x14ac:dyDescent="0.3">
      <c r="A30" s="25"/>
      <c r="B30" s="24"/>
      <c r="C30" s="25"/>
      <c r="D30" s="25"/>
      <c r="E30" s="25"/>
      <c r="F30" s="25"/>
      <c r="G30" s="25"/>
      <c r="H30" s="25"/>
      <c r="I30" s="25"/>
      <c r="J30" s="139"/>
      <c r="K30" s="139"/>
      <c r="L30" s="139"/>
      <c r="M30" s="139"/>
      <c r="N30" s="139"/>
      <c r="O30" s="139"/>
      <c r="P30" s="139"/>
      <c r="Q30" s="139"/>
      <c r="R30" s="63"/>
      <c r="S30" s="63"/>
      <c r="T30" s="25"/>
      <c r="U30" s="59"/>
      <c r="V30" s="59"/>
      <c r="W30" s="59"/>
      <c r="X30" s="25"/>
      <c r="Y30" s="95"/>
      <c r="Z30" s="95"/>
      <c r="AA30" s="95"/>
      <c r="AB30" s="99"/>
    </row>
    <row r="31" spans="1:28" ht="39" customHeight="1" x14ac:dyDescent="0.25">
      <c r="A31" s="2"/>
      <c r="B31" s="24"/>
      <c r="C31" s="412" t="s">
        <v>328</v>
      </c>
      <c r="D31" s="443"/>
      <c r="E31" s="413"/>
      <c r="F31" s="420" t="s">
        <v>136</v>
      </c>
      <c r="G31" s="421"/>
      <c r="H31" s="421"/>
      <c r="I31" s="422"/>
      <c r="J31" s="423">
        <v>3</v>
      </c>
      <c r="K31" s="424"/>
      <c r="L31" s="445"/>
      <c r="M31" s="446"/>
      <c r="N31" s="447">
        <f t="shared" ref="N31:N36" si="1">L31*J31</f>
        <v>0</v>
      </c>
      <c r="O31" s="448"/>
      <c r="P31" s="429"/>
      <c r="Q31" s="430"/>
      <c r="R31" s="431"/>
      <c r="S31" s="432"/>
      <c r="T31" s="25"/>
      <c r="U31" s="213"/>
      <c r="V31" s="213"/>
      <c r="W31" s="217" t="s">
        <v>330</v>
      </c>
      <c r="X31" s="215"/>
      <c r="Y31" s="218" t="s">
        <v>333</v>
      </c>
      <c r="Z31" s="95"/>
      <c r="AA31" s="218" t="s">
        <v>334</v>
      </c>
      <c r="AB31" s="99"/>
    </row>
    <row r="32" spans="1:28" ht="36.75" customHeight="1" thickBot="1" x14ac:dyDescent="0.3">
      <c r="A32" s="2"/>
      <c r="B32" s="24"/>
      <c r="C32" s="414"/>
      <c r="D32" s="444"/>
      <c r="E32" s="415"/>
      <c r="F32" s="485" t="s">
        <v>137</v>
      </c>
      <c r="G32" s="450"/>
      <c r="H32" s="450"/>
      <c r="I32" s="451"/>
      <c r="J32" s="433">
        <v>3</v>
      </c>
      <c r="K32" s="434"/>
      <c r="L32" s="435"/>
      <c r="M32" s="436"/>
      <c r="N32" s="437">
        <f t="shared" si="1"/>
        <v>0</v>
      </c>
      <c r="O32" s="438"/>
      <c r="P32" s="439" t="e">
        <f>((N31-N32)/N31)*100</f>
        <v>#DIV/0!</v>
      </c>
      <c r="Q32" s="440"/>
      <c r="R32" s="441">
        <f>N31-N32</f>
        <v>0</v>
      </c>
      <c r="S32" s="442"/>
      <c r="T32" s="25"/>
      <c r="U32" s="217" t="s">
        <v>8</v>
      </c>
      <c r="V32" s="214"/>
      <c r="W32" s="128">
        <f>2*H15</f>
        <v>344.74</v>
      </c>
      <c r="X32" s="210"/>
      <c r="Y32" s="222">
        <f>2*H16</f>
        <v>427.72</v>
      </c>
      <c r="Z32" s="216"/>
      <c r="AA32" s="222">
        <f>12*H20</f>
        <v>1730.7599999999998</v>
      </c>
      <c r="AB32" s="99"/>
    </row>
    <row r="33" spans="1:28" ht="31.5" customHeight="1" x14ac:dyDescent="0.25">
      <c r="A33" s="2"/>
      <c r="B33" s="24"/>
      <c r="C33" s="481" t="s">
        <v>329</v>
      </c>
      <c r="D33" s="467"/>
      <c r="E33" s="467"/>
      <c r="F33" s="459" t="s">
        <v>324</v>
      </c>
      <c r="G33" s="420" t="s">
        <v>326</v>
      </c>
      <c r="H33" s="421"/>
      <c r="I33" s="422"/>
      <c r="J33" s="423">
        <v>3</v>
      </c>
      <c r="K33" s="424"/>
      <c r="L33" s="445"/>
      <c r="M33" s="446"/>
      <c r="N33" s="447">
        <f t="shared" si="1"/>
        <v>0</v>
      </c>
      <c r="O33" s="448"/>
      <c r="P33" s="429"/>
      <c r="Q33" s="430"/>
      <c r="R33" s="431"/>
      <c r="S33" s="432"/>
      <c r="T33" s="25"/>
      <c r="U33" s="217" t="s">
        <v>105</v>
      </c>
      <c r="V33" s="214"/>
      <c r="W33" s="128">
        <f>2*L15</f>
        <v>297.54000000000002</v>
      </c>
      <c r="X33" s="210"/>
      <c r="Y33" s="222">
        <f>2*L16</f>
        <v>369.96</v>
      </c>
      <c r="Z33" s="216"/>
      <c r="AA33" s="222">
        <f>12*L20</f>
        <v>1494.72</v>
      </c>
      <c r="AB33" s="99"/>
    </row>
    <row r="34" spans="1:28" ht="31.5" customHeight="1" thickBot="1" x14ac:dyDescent="0.3">
      <c r="A34" s="2"/>
      <c r="B34" s="24"/>
      <c r="C34" s="482"/>
      <c r="D34" s="483"/>
      <c r="E34" s="483"/>
      <c r="F34" s="460"/>
      <c r="G34" s="449" t="s">
        <v>356</v>
      </c>
      <c r="H34" s="450"/>
      <c r="I34" s="451"/>
      <c r="J34" s="433">
        <v>3</v>
      </c>
      <c r="K34" s="434"/>
      <c r="L34" s="435"/>
      <c r="M34" s="436"/>
      <c r="N34" s="437">
        <f t="shared" si="1"/>
        <v>0</v>
      </c>
      <c r="O34" s="438"/>
      <c r="P34" s="439" t="e">
        <f>((N33-N34)/N33)*100</f>
        <v>#DIV/0!</v>
      </c>
      <c r="Q34" s="440"/>
      <c r="R34" s="441">
        <f>N33-N34</f>
        <v>0</v>
      </c>
      <c r="S34" s="442"/>
      <c r="T34" s="25"/>
      <c r="U34" s="474" t="s">
        <v>332</v>
      </c>
      <c r="V34" s="63"/>
      <c r="W34" s="476">
        <f>W32-W33</f>
        <v>47.199999999999989</v>
      </c>
      <c r="X34" s="210"/>
      <c r="Y34" s="478">
        <f>Y32-Y33</f>
        <v>57.760000000000048</v>
      </c>
      <c r="Z34" s="216"/>
      <c r="AA34" s="478">
        <f>AA32-AA33</f>
        <v>236.03999999999974</v>
      </c>
      <c r="AB34" s="99"/>
    </row>
    <row r="35" spans="1:28" ht="31.5" customHeight="1" x14ac:dyDescent="0.25">
      <c r="A35" s="2"/>
      <c r="B35" s="24"/>
      <c r="C35" s="482"/>
      <c r="D35" s="483"/>
      <c r="E35" s="484"/>
      <c r="F35" s="486" t="s">
        <v>325</v>
      </c>
      <c r="G35" s="420" t="s">
        <v>140</v>
      </c>
      <c r="H35" s="421"/>
      <c r="I35" s="422"/>
      <c r="J35" s="423">
        <v>3</v>
      </c>
      <c r="K35" s="424"/>
      <c r="L35" s="425"/>
      <c r="M35" s="426"/>
      <c r="N35" s="427">
        <f t="shared" si="1"/>
        <v>0</v>
      </c>
      <c r="O35" s="428"/>
      <c r="P35" s="429"/>
      <c r="Q35" s="430"/>
      <c r="R35" s="431"/>
      <c r="S35" s="432"/>
      <c r="T35" s="25"/>
      <c r="U35" s="475"/>
      <c r="V35" s="214"/>
      <c r="W35" s="477"/>
      <c r="X35" s="210"/>
      <c r="Y35" s="479"/>
      <c r="Z35" s="216"/>
      <c r="AA35" s="479"/>
      <c r="AB35" s="99"/>
    </row>
    <row r="36" spans="1:28" ht="31.5" customHeight="1" thickBot="1" x14ac:dyDescent="0.3">
      <c r="A36" s="2"/>
      <c r="B36" s="24"/>
      <c r="C36" s="469"/>
      <c r="D36" s="470"/>
      <c r="E36" s="471"/>
      <c r="F36" s="487"/>
      <c r="G36" s="449" t="s">
        <v>141</v>
      </c>
      <c r="H36" s="450"/>
      <c r="I36" s="451"/>
      <c r="J36" s="433">
        <v>3</v>
      </c>
      <c r="K36" s="434"/>
      <c r="L36" s="452"/>
      <c r="M36" s="453"/>
      <c r="N36" s="437">
        <f t="shared" si="1"/>
        <v>0</v>
      </c>
      <c r="O36" s="438"/>
      <c r="P36" s="454" t="e">
        <f>((N35-N36)/N35)*100</f>
        <v>#DIV/0!</v>
      </c>
      <c r="Q36" s="455"/>
      <c r="R36" s="456">
        <f>N35-N36</f>
        <v>0</v>
      </c>
      <c r="S36" s="457"/>
      <c r="T36" s="25"/>
      <c r="U36" s="219"/>
      <c r="V36" s="213"/>
      <c r="W36" s="213"/>
      <c r="X36" s="25"/>
      <c r="Y36" s="220"/>
      <c r="Z36" s="221" t="e">
        <f>U34-W35</f>
        <v>#VALUE!</v>
      </c>
      <c r="AA36" s="220"/>
      <c r="AB36" s="99"/>
    </row>
    <row r="37" spans="1:28" x14ac:dyDescent="0.25">
      <c r="A37" s="2"/>
      <c r="B37" s="24"/>
      <c r="C37" s="139"/>
      <c r="D37" s="139"/>
      <c r="E37" s="139"/>
      <c r="F37" s="139"/>
      <c r="G37" s="139"/>
      <c r="H37" s="139"/>
      <c r="I37" s="139"/>
      <c r="J37" s="34"/>
      <c r="K37" s="47"/>
      <c r="L37" s="35"/>
      <c r="M37" s="35"/>
      <c r="N37" s="36"/>
      <c r="O37" s="36"/>
      <c r="P37" s="126"/>
      <c r="Q37" s="126"/>
      <c r="R37" s="127"/>
      <c r="S37" s="127"/>
      <c r="T37" s="25"/>
      <c r="U37" s="36"/>
      <c r="V37" s="36"/>
      <c r="W37" s="36"/>
      <c r="X37" s="25"/>
      <c r="Y37" s="95"/>
      <c r="Z37" s="95"/>
      <c r="AA37" s="95"/>
      <c r="AB37" s="99"/>
    </row>
    <row r="38" spans="1:28" ht="60" customHeight="1" x14ac:dyDescent="0.25">
      <c r="A38" s="2"/>
      <c r="B38" s="24"/>
      <c r="C38" s="139"/>
      <c r="D38" s="139"/>
      <c r="E38" s="139"/>
      <c r="F38" s="139"/>
      <c r="G38" s="139"/>
      <c r="H38" s="139"/>
      <c r="I38" s="139"/>
      <c r="J38" s="34"/>
      <c r="K38" s="34"/>
      <c r="L38" s="35"/>
      <c r="M38" s="35"/>
      <c r="N38" s="36"/>
      <c r="O38" s="36"/>
      <c r="P38" s="371" t="s">
        <v>90</v>
      </c>
      <c r="Q38" s="371"/>
      <c r="R38" s="372" t="s">
        <v>339</v>
      </c>
      <c r="S38" s="372"/>
      <c r="T38" s="25"/>
      <c r="U38" s="458"/>
      <c r="V38" s="458"/>
      <c r="W38" s="458"/>
      <c r="X38" s="25"/>
      <c r="Y38" s="95"/>
      <c r="Z38" s="95"/>
      <c r="AA38" s="95"/>
      <c r="AB38" s="99"/>
    </row>
    <row r="39" spans="1:28" ht="15.75" thickBot="1" x14ac:dyDescent="0.3">
      <c r="A39" s="2"/>
      <c r="B39" s="27"/>
      <c r="C39" s="41"/>
      <c r="D39" s="41"/>
      <c r="E39" s="41"/>
      <c r="F39" s="41"/>
      <c r="G39" s="41"/>
      <c r="H39" s="41"/>
      <c r="I39" s="41"/>
      <c r="J39" s="42"/>
      <c r="K39" s="42"/>
      <c r="L39" s="43"/>
      <c r="M39" s="43"/>
      <c r="N39" s="44"/>
      <c r="O39" s="44"/>
      <c r="P39" s="136"/>
      <c r="Q39" s="136"/>
      <c r="R39" s="137"/>
      <c r="S39" s="137"/>
      <c r="T39" s="28"/>
      <c r="U39" s="44"/>
      <c r="V39" s="44"/>
      <c r="W39" s="44"/>
      <c r="X39" s="28"/>
      <c r="Y39" s="112"/>
      <c r="Z39" s="112"/>
      <c r="AA39" s="112"/>
      <c r="AB39" s="103"/>
    </row>
    <row r="40" spans="1:28" x14ac:dyDescent="0.25">
      <c r="A40" s="2"/>
      <c r="B40" s="25"/>
      <c r="C40" s="139"/>
      <c r="D40" s="139"/>
      <c r="E40" s="139"/>
      <c r="F40" s="139"/>
      <c r="G40" s="139"/>
      <c r="H40" s="139"/>
      <c r="I40" s="139"/>
      <c r="J40" s="34"/>
      <c r="K40" s="34"/>
      <c r="L40" s="35"/>
      <c r="M40" s="35"/>
      <c r="N40" s="36"/>
      <c r="O40" s="36"/>
      <c r="P40" s="126"/>
      <c r="Q40" s="126"/>
      <c r="R40" s="127"/>
      <c r="S40" s="127"/>
      <c r="T40" s="25"/>
      <c r="U40" s="36"/>
      <c r="V40" s="36"/>
      <c r="W40" s="36"/>
      <c r="X40" s="25"/>
    </row>
    <row r="41" spans="1:28" ht="15.75" thickBot="1" x14ac:dyDescent="0.3">
      <c r="A41" s="2"/>
      <c r="B41" s="25"/>
      <c r="C41" s="139"/>
      <c r="D41" s="139"/>
      <c r="E41" s="139"/>
      <c r="F41" s="139"/>
      <c r="G41" s="139"/>
      <c r="H41" s="139"/>
      <c r="I41" s="139"/>
      <c r="J41" s="34"/>
      <c r="K41" s="34"/>
      <c r="L41" s="35"/>
      <c r="M41" s="35"/>
      <c r="N41" s="36"/>
      <c r="O41" s="36"/>
      <c r="P41" s="126"/>
      <c r="Q41" s="126"/>
      <c r="R41" s="127"/>
      <c r="S41" s="127"/>
      <c r="T41" s="25"/>
      <c r="U41" s="36"/>
      <c r="V41" s="36"/>
      <c r="W41" s="36"/>
      <c r="X41" s="25"/>
    </row>
    <row r="42" spans="1:28" ht="15.75" customHeight="1" x14ac:dyDescent="0.25">
      <c r="A42" s="2"/>
      <c r="B42" s="397" t="s">
        <v>345</v>
      </c>
      <c r="C42" s="398"/>
      <c r="D42" s="398"/>
      <c r="E42" s="398"/>
      <c r="F42" s="398"/>
      <c r="G42" s="398"/>
      <c r="H42" s="398"/>
      <c r="I42" s="398"/>
      <c r="J42" s="71"/>
      <c r="K42" s="71"/>
      <c r="L42" s="62"/>
      <c r="M42" s="6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3"/>
      <c r="Z42" s="223"/>
      <c r="AA42" s="223"/>
      <c r="AB42" s="224"/>
    </row>
    <row r="43" spans="1:28" ht="15.75" x14ac:dyDescent="0.25">
      <c r="A43" s="2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49"/>
      <c r="V43" s="49"/>
      <c r="W43" s="49"/>
      <c r="X43" s="25"/>
      <c r="Y43" s="95"/>
      <c r="Z43" s="95"/>
      <c r="AA43" s="95"/>
      <c r="AB43" s="99"/>
    </row>
    <row r="44" spans="1:28" ht="15.75" thickBot="1" x14ac:dyDescent="0.3">
      <c r="A44" s="2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95"/>
      <c r="Z44" s="95"/>
      <c r="AA44" s="95"/>
      <c r="AB44" s="99"/>
    </row>
    <row r="45" spans="1:28" ht="15" customHeight="1" x14ac:dyDescent="0.25">
      <c r="A45" s="2"/>
      <c r="B45" s="24"/>
      <c r="C45" s="25"/>
      <c r="D45" s="25"/>
      <c r="E45" s="25"/>
      <c r="F45" s="25"/>
      <c r="G45" s="25"/>
      <c r="H45" s="25"/>
      <c r="I45" s="25"/>
      <c r="J45" s="412" t="s">
        <v>135</v>
      </c>
      <c r="K45" s="413"/>
      <c r="L45" s="412" t="s">
        <v>41</v>
      </c>
      <c r="M45" s="413"/>
      <c r="N45" s="412" t="s">
        <v>138</v>
      </c>
      <c r="O45" s="413"/>
      <c r="P45" s="412" t="s">
        <v>102</v>
      </c>
      <c r="Q45" s="413"/>
      <c r="R45" s="416" t="s">
        <v>139</v>
      </c>
      <c r="S45" s="417"/>
      <c r="T45" s="25"/>
      <c r="U45" s="111"/>
      <c r="V45" s="111"/>
      <c r="W45" s="111"/>
      <c r="X45" s="48"/>
      <c r="Y45" s="96"/>
      <c r="Z45" s="96"/>
      <c r="AA45" s="96"/>
      <c r="AB45" s="99"/>
    </row>
    <row r="46" spans="1:28" ht="49.5" customHeight="1" thickBot="1" x14ac:dyDescent="0.3">
      <c r="A46" s="2"/>
      <c r="B46" s="24"/>
      <c r="C46" s="25"/>
      <c r="D46" s="25"/>
      <c r="E46" s="25"/>
      <c r="F46" s="25"/>
      <c r="G46" s="25"/>
      <c r="H46" s="25"/>
      <c r="I46" s="25"/>
      <c r="J46" s="414"/>
      <c r="K46" s="415"/>
      <c r="L46" s="414"/>
      <c r="M46" s="415"/>
      <c r="N46" s="414"/>
      <c r="O46" s="415"/>
      <c r="P46" s="414"/>
      <c r="Q46" s="415"/>
      <c r="R46" s="418"/>
      <c r="S46" s="419"/>
      <c r="T46" s="25"/>
      <c r="U46" s="480" t="s">
        <v>331</v>
      </c>
      <c r="V46" s="480"/>
      <c r="W46" s="480"/>
      <c r="X46" s="480"/>
      <c r="Y46" s="480"/>
      <c r="Z46" s="480"/>
      <c r="AA46" s="480"/>
      <c r="AB46" s="99"/>
    </row>
    <row r="47" spans="1:28" ht="5.0999999999999996" customHeight="1" thickBot="1" x14ac:dyDescent="0.3">
      <c r="A47" s="2"/>
      <c r="B47" s="24"/>
      <c r="C47" s="25"/>
      <c r="D47" s="25"/>
      <c r="E47" s="25"/>
      <c r="F47" s="25"/>
      <c r="G47" s="25"/>
      <c r="H47" s="25"/>
      <c r="I47" s="25"/>
      <c r="J47" s="139"/>
      <c r="K47" s="139"/>
      <c r="L47" s="139"/>
      <c r="M47" s="139"/>
      <c r="N47" s="139"/>
      <c r="O47" s="139"/>
      <c r="P47" s="139"/>
      <c r="Q47" s="139"/>
      <c r="R47" s="63"/>
      <c r="S47" s="63"/>
      <c r="T47" s="25"/>
      <c r="U47" s="111"/>
      <c r="V47" s="111"/>
      <c r="W47" s="111"/>
      <c r="X47" s="111"/>
      <c r="Y47" s="111"/>
      <c r="Z47" s="111"/>
      <c r="AA47" s="111"/>
      <c r="AB47" s="99"/>
    </row>
    <row r="48" spans="1:28" ht="39" customHeight="1" x14ac:dyDescent="0.25">
      <c r="A48" s="2"/>
      <c r="B48" s="24"/>
      <c r="C48" s="412" t="s">
        <v>336</v>
      </c>
      <c r="D48" s="443"/>
      <c r="E48" s="413"/>
      <c r="F48" s="420" t="s">
        <v>136</v>
      </c>
      <c r="G48" s="421"/>
      <c r="H48" s="421"/>
      <c r="I48" s="422"/>
      <c r="J48" s="423">
        <v>2</v>
      </c>
      <c r="K48" s="424"/>
      <c r="L48" s="445"/>
      <c r="M48" s="446"/>
      <c r="N48" s="447">
        <f t="shared" ref="N48:N53" si="2">L48*J48</f>
        <v>0</v>
      </c>
      <c r="O48" s="448"/>
      <c r="P48" s="429"/>
      <c r="Q48" s="430"/>
      <c r="R48" s="431"/>
      <c r="S48" s="432"/>
      <c r="T48" s="25"/>
      <c r="U48" s="213"/>
      <c r="V48" s="213"/>
      <c r="W48" s="217" t="s">
        <v>330</v>
      </c>
      <c r="X48" s="215"/>
      <c r="Y48" s="218" t="s">
        <v>343</v>
      </c>
      <c r="Z48" s="95"/>
      <c r="AA48" s="218" t="s">
        <v>344</v>
      </c>
      <c r="AB48" s="99"/>
    </row>
    <row r="49" spans="1:28" ht="39" customHeight="1" thickBot="1" x14ac:dyDescent="0.3">
      <c r="A49" s="2"/>
      <c r="B49" s="24"/>
      <c r="C49" s="414"/>
      <c r="D49" s="444"/>
      <c r="E49" s="415"/>
      <c r="F49" s="449" t="s">
        <v>137</v>
      </c>
      <c r="G49" s="450"/>
      <c r="H49" s="450"/>
      <c r="I49" s="451"/>
      <c r="J49" s="433">
        <v>2</v>
      </c>
      <c r="K49" s="434"/>
      <c r="L49" s="435"/>
      <c r="M49" s="436"/>
      <c r="N49" s="437">
        <f t="shared" si="2"/>
        <v>0</v>
      </c>
      <c r="O49" s="438"/>
      <c r="P49" s="439" t="e">
        <f>((N48-N49)/N48)*100</f>
        <v>#DIV/0!</v>
      </c>
      <c r="Q49" s="440"/>
      <c r="R49" s="441">
        <f>N48-N49</f>
        <v>0</v>
      </c>
      <c r="S49" s="442"/>
      <c r="T49" s="25"/>
      <c r="U49" s="217" t="s">
        <v>8</v>
      </c>
      <c r="V49" s="214"/>
      <c r="W49" s="128">
        <f>2*H15</f>
        <v>344.74</v>
      </c>
      <c r="X49" s="210"/>
      <c r="Y49" s="222">
        <f>2*H13</f>
        <v>175.86</v>
      </c>
      <c r="Z49" s="216"/>
      <c r="AA49" s="222">
        <f>2*H15</f>
        <v>344.74</v>
      </c>
      <c r="AB49" s="99"/>
    </row>
    <row r="50" spans="1:28" ht="31.5" customHeight="1" x14ac:dyDescent="0.25">
      <c r="A50" s="2"/>
      <c r="B50" s="24"/>
      <c r="C50" s="481" t="s">
        <v>342</v>
      </c>
      <c r="D50" s="467"/>
      <c r="E50" s="468"/>
      <c r="F50" s="459" t="s">
        <v>337</v>
      </c>
      <c r="G50" s="420" t="s">
        <v>340</v>
      </c>
      <c r="H50" s="421"/>
      <c r="I50" s="422"/>
      <c r="J50" s="423">
        <v>2</v>
      </c>
      <c r="K50" s="424"/>
      <c r="L50" s="425"/>
      <c r="M50" s="426"/>
      <c r="N50" s="427">
        <f t="shared" si="2"/>
        <v>0</v>
      </c>
      <c r="O50" s="428"/>
      <c r="P50" s="429"/>
      <c r="Q50" s="430"/>
      <c r="R50" s="431"/>
      <c r="S50" s="432"/>
      <c r="T50" s="25"/>
      <c r="U50" s="217" t="s">
        <v>105</v>
      </c>
      <c r="V50" s="214"/>
      <c r="W50" s="128">
        <f>2*L15</f>
        <v>297.54000000000002</v>
      </c>
      <c r="X50" s="210"/>
      <c r="Y50" s="222">
        <f>2*L13</f>
        <v>152.26</v>
      </c>
      <c r="Z50" s="216"/>
      <c r="AA50" s="222">
        <f>2*L15</f>
        <v>297.54000000000002</v>
      </c>
      <c r="AB50" s="99"/>
    </row>
    <row r="51" spans="1:28" ht="31.5" customHeight="1" thickBot="1" x14ac:dyDescent="0.3">
      <c r="A51" s="2"/>
      <c r="B51" s="24"/>
      <c r="C51" s="482"/>
      <c r="D51" s="483"/>
      <c r="E51" s="484"/>
      <c r="F51" s="460"/>
      <c r="G51" s="449" t="s">
        <v>357</v>
      </c>
      <c r="H51" s="450"/>
      <c r="I51" s="451"/>
      <c r="J51" s="433">
        <v>2</v>
      </c>
      <c r="K51" s="434"/>
      <c r="L51" s="452"/>
      <c r="M51" s="453"/>
      <c r="N51" s="437">
        <f t="shared" si="2"/>
        <v>0</v>
      </c>
      <c r="O51" s="438"/>
      <c r="P51" s="454" t="e">
        <f>((N50-N51)/N50)*100</f>
        <v>#DIV/0!</v>
      </c>
      <c r="Q51" s="455"/>
      <c r="R51" s="456">
        <f>N50-N51</f>
        <v>0</v>
      </c>
      <c r="S51" s="457"/>
      <c r="T51" s="25"/>
      <c r="U51" s="474" t="s">
        <v>332</v>
      </c>
      <c r="V51" s="63"/>
      <c r="W51" s="476">
        <f>W49-W50</f>
        <v>47.199999999999989</v>
      </c>
      <c r="X51" s="210"/>
      <c r="Y51" s="478">
        <f>Y49-Y50</f>
        <v>23.600000000000023</v>
      </c>
      <c r="Z51" s="216"/>
      <c r="AA51" s="478">
        <f>AA49-AA50</f>
        <v>47.199999999999989</v>
      </c>
      <c r="AB51" s="99"/>
    </row>
    <row r="52" spans="1:28" ht="31.5" customHeight="1" x14ac:dyDescent="0.25">
      <c r="A52" s="2"/>
      <c r="B52" s="24"/>
      <c r="C52" s="482"/>
      <c r="D52" s="483"/>
      <c r="E52" s="484"/>
      <c r="F52" s="459" t="s">
        <v>338</v>
      </c>
      <c r="G52" s="420" t="s">
        <v>136</v>
      </c>
      <c r="H52" s="421"/>
      <c r="I52" s="422"/>
      <c r="J52" s="423">
        <v>2</v>
      </c>
      <c r="K52" s="424"/>
      <c r="L52" s="425"/>
      <c r="M52" s="426"/>
      <c r="N52" s="427">
        <f t="shared" si="2"/>
        <v>0</v>
      </c>
      <c r="O52" s="428"/>
      <c r="P52" s="429"/>
      <c r="Q52" s="430"/>
      <c r="R52" s="431"/>
      <c r="S52" s="432"/>
      <c r="T52" s="25"/>
      <c r="U52" s="475"/>
      <c r="V52" s="214"/>
      <c r="W52" s="477"/>
      <c r="X52" s="210"/>
      <c r="Y52" s="479"/>
      <c r="Z52" s="216"/>
      <c r="AA52" s="479"/>
      <c r="AB52" s="99"/>
    </row>
    <row r="53" spans="1:28" ht="31.5" customHeight="1" thickBot="1" x14ac:dyDescent="0.3">
      <c r="A53" s="2"/>
      <c r="B53" s="24"/>
      <c r="C53" s="469"/>
      <c r="D53" s="470"/>
      <c r="E53" s="471"/>
      <c r="F53" s="460"/>
      <c r="G53" s="449" t="s">
        <v>137</v>
      </c>
      <c r="H53" s="450"/>
      <c r="I53" s="451"/>
      <c r="J53" s="433">
        <v>2</v>
      </c>
      <c r="K53" s="434"/>
      <c r="L53" s="452"/>
      <c r="M53" s="453"/>
      <c r="N53" s="437">
        <f t="shared" si="2"/>
        <v>0</v>
      </c>
      <c r="O53" s="438"/>
      <c r="P53" s="454" t="e">
        <f>((N52-N53)/N52)*100</f>
        <v>#DIV/0!</v>
      </c>
      <c r="Q53" s="455"/>
      <c r="R53" s="456">
        <f>N52-N53</f>
        <v>0</v>
      </c>
      <c r="S53" s="457"/>
      <c r="T53" s="25"/>
      <c r="U53" s="95"/>
      <c r="V53" s="95"/>
      <c r="W53" s="95"/>
      <c r="X53" s="95"/>
      <c r="Y53" s="95"/>
      <c r="Z53" s="95"/>
      <c r="AA53" s="95"/>
      <c r="AB53" s="99"/>
    </row>
    <row r="54" spans="1:28" x14ac:dyDescent="0.25">
      <c r="A54" s="2"/>
      <c r="B54" s="24"/>
      <c r="C54" s="139"/>
      <c r="D54" s="139"/>
      <c r="E54" s="139"/>
      <c r="F54" s="139"/>
      <c r="G54" s="139"/>
      <c r="H54" s="139"/>
      <c r="I54" s="139"/>
      <c r="J54" s="34"/>
      <c r="K54" s="47"/>
      <c r="L54" s="35"/>
      <c r="M54" s="35"/>
      <c r="N54" s="36"/>
      <c r="O54" s="36"/>
      <c r="P54" s="126"/>
      <c r="Q54" s="126"/>
      <c r="R54" s="127"/>
      <c r="S54" s="127"/>
      <c r="T54" s="25"/>
      <c r="U54" s="36"/>
      <c r="V54" s="36"/>
      <c r="W54" s="36"/>
      <c r="X54" s="25"/>
      <c r="Y54" s="95"/>
      <c r="Z54" s="95"/>
      <c r="AA54" s="95"/>
      <c r="AB54" s="99"/>
    </row>
    <row r="55" spans="1:28" ht="57.75" customHeight="1" x14ac:dyDescent="0.25">
      <c r="A55" s="2"/>
      <c r="B55" s="24"/>
      <c r="C55" s="139"/>
      <c r="D55" s="139"/>
      <c r="E55" s="139"/>
      <c r="F55" s="139"/>
      <c r="G55" s="139"/>
      <c r="H55" s="139"/>
      <c r="I55" s="139"/>
      <c r="J55" s="34"/>
      <c r="K55" s="34"/>
      <c r="L55" s="35"/>
      <c r="M55" s="35"/>
      <c r="N55" s="36"/>
      <c r="O55" s="36"/>
      <c r="P55" s="371" t="s">
        <v>90</v>
      </c>
      <c r="Q55" s="371"/>
      <c r="R55" s="372" t="s">
        <v>339</v>
      </c>
      <c r="S55" s="372"/>
      <c r="T55" s="25"/>
      <c r="U55" s="458"/>
      <c r="V55" s="458"/>
      <c r="W55" s="458"/>
      <c r="X55" s="25"/>
      <c r="Y55" s="95"/>
      <c r="Z55" s="95"/>
      <c r="AA55" s="95"/>
      <c r="AB55" s="99"/>
    </row>
    <row r="56" spans="1:28" x14ac:dyDescent="0.25">
      <c r="A56" s="2"/>
      <c r="B56" s="24"/>
      <c r="C56" s="139"/>
      <c r="D56" s="139"/>
      <c r="E56" s="139"/>
      <c r="F56" s="139"/>
      <c r="G56" s="139"/>
      <c r="H56" s="139"/>
      <c r="I56" s="139"/>
      <c r="J56" s="34"/>
      <c r="K56" s="34"/>
      <c r="L56" s="35"/>
      <c r="M56" s="35"/>
      <c r="N56" s="36"/>
      <c r="O56" s="36"/>
      <c r="P56" s="126"/>
      <c r="Q56" s="126"/>
      <c r="R56" s="127"/>
      <c r="S56" s="127"/>
      <c r="T56" s="25"/>
      <c r="U56" s="36"/>
      <c r="V56" s="36"/>
      <c r="W56" s="36"/>
      <c r="X56" s="25"/>
      <c r="Y56" s="95"/>
      <c r="Z56" s="95"/>
      <c r="AA56" s="95"/>
      <c r="AB56" s="99"/>
    </row>
    <row r="57" spans="1:28" ht="15.75" thickBot="1" x14ac:dyDescent="0.3">
      <c r="A57" s="48"/>
      <c r="B57" s="64"/>
      <c r="C57" s="65"/>
      <c r="D57" s="65"/>
      <c r="E57" s="65"/>
      <c r="F57" s="65"/>
      <c r="G57" s="65"/>
      <c r="H57" s="65"/>
      <c r="I57" s="65"/>
      <c r="J57" s="66"/>
      <c r="K57" s="66"/>
      <c r="L57" s="67"/>
      <c r="M57" s="67"/>
      <c r="N57" s="138"/>
      <c r="O57" s="138"/>
      <c r="P57" s="68"/>
      <c r="Q57" s="68"/>
      <c r="R57" s="69"/>
      <c r="S57" s="69"/>
      <c r="T57" s="70"/>
      <c r="U57" s="138"/>
      <c r="V57" s="138"/>
      <c r="W57" s="138"/>
      <c r="X57" s="70"/>
      <c r="Y57" s="112"/>
      <c r="Z57" s="112"/>
      <c r="AA57" s="112"/>
      <c r="AB57" s="103"/>
    </row>
    <row r="58" spans="1:28" x14ac:dyDescent="0.25">
      <c r="A58" s="48"/>
      <c r="B58" s="48"/>
      <c r="C58" s="129"/>
      <c r="D58" s="129"/>
      <c r="E58" s="129"/>
      <c r="F58" s="129"/>
      <c r="G58" s="129"/>
      <c r="H58" s="129"/>
      <c r="I58" s="129"/>
      <c r="J58" s="130"/>
      <c r="K58" s="130"/>
      <c r="L58" s="131"/>
      <c r="M58" s="131"/>
      <c r="N58" s="132"/>
      <c r="O58" s="132"/>
      <c r="P58" s="133"/>
      <c r="Q58" s="133"/>
      <c r="R58" s="134"/>
      <c r="S58" s="134"/>
      <c r="T58" s="48"/>
      <c r="U58" s="132"/>
      <c r="V58" s="132"/>
      <c r="W58" s="132"/>
      <c r="X58" s="48"/>
    </row>
    <row r="59" spans="1:28" ht="15.75" thickBot="1" x14ac:dyDescent="0.3">
      <c r="A59" s="48"/>
      <c r="B59" s="48"/>
      <c r="C59" s="129"/>
      <c r="D59" s="129"/>
      <c r="E59" s="129"/>
      <c r="F59" s="129"/>
      <c r="G59" s="129"/>
      <c r="H59" s="129"/>
      <c r="I59" s="129"/>
      <c r="J59" s="130"/>
      <c r="K59" s="130"/>
      <c r="L59" s="131"/>
      <c r="M59" s="131"/>
      <c r="N59" s="132"/>
      <c r="O59" s="132"/>
      <c r="P59" s="133"/>
      <c r="Q59" s="133"/>
      <c r="R59" s="134"/>
      <c r="S59" s="134"/>
      <c r="T59" s="48"/>
      <c r="U59" s="132"/>
      <c r="V59" s="132"/>
      <c r="W59" s="132"/>
      <c r="X59" s="48"/>
    </row>
    <row r="60" spans="1:28" ht="15.75" customHeight="1" x14ac:dyDescent="0.25">
      <c r="A60" s="48"/>
      <c r="B60" s="397" t="s">
        <v>142</v>
      </c>
      <c r="C60" s="398"/>
      <c r="D60" s="398"/>
      <c r="E60" s="398"/>
      <c r="F60" s="398"/>
      <c r="G60" s="398"/>
      <c r="H60" s="398"/>
      <c r="I60" s="398"/>
      <c r="J60" s="71"/>
      <c r="K60" s="71"/>
      <c r="L60" s="62"/>
      <c r="M60" s="6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3"/>
      <c r="Z60" s="223"/>
      <c r="AA60" s="223"/>
      <c r="AB60" s="224"/>
    </row>
    <row r="61" spans="1:28" ht="15.75" x14ac:dyDescent="0.25">
      <c r="A61" s="48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49"/>
      <c r="V61" s="49"/>
      <c r="W61" s="49"/>
      <c r="X61" s="25"/>
      <c r="Y61" s="95"/>
      <c r="Z61" s="95"/>
      <c r="AA61" s="95"/>
      <c r="AB61" s="99"/>
    </row>
    <row r="62" spans="1:28" ht="15.75" thickBot="1" x14ac:dyDescent="0.3">
      <c r="A62" s="48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95"/>
      <c r="Z62" s="95"/>
      <c r="AA62" s="95"/>
      <c r="AB62" s="99"/>
    </row>
    <row r="63" spans="1:28" ht="15" customHeight="1" x14ac:dyDescent="0.25">
      <c r="A63" s="48"/>
      <c r="B63" s="24"/>
      <c r="C63" s="25"/>
      <c r="D63" s="25"/>
      <c r="E63" s="25"/>
      <c r="F63" s="25"/>
      <c r="G63" s="25"/>
      <c r="H63" s="25"/>
      <c r="I63" s="25"/>
      <c r="J63" s="412" t="s">
        <v>135</v>
      </c>
      <c r="K63" s="413"/>
      <c r="L63" s="412" t="s">
        <v>41</v>
      </c>
      <c r="M63" s="413"/>
      <c r="N63" s="412" t="s">
        <v>138</v>
      </c>
      <c r="O63" s="413"/>
      <c r="P63" s="412" t="s">
        <v>102</v>
      </c>
      <c r="Q63" s="413"/>
      <c r="R63" s="416" t="s">
        <v>139</v>
      </c>
      <c r="S63" s="417"/>
      <c r="T63" s="25"/>
      <c r="U63" s="111"/>
      <c r="V63" s="111"/>
      <c r="W63" s="111"/>
      <c r="X63" s="25"/>
      <c r="Y63" s="95"/>
      <c r="Z63" s="95"/>
      <c r="AA63" s="95"/>
      <c r="AB63" s="99"/>
    </row>
    <row r="64" spans="1:28" ht="53.25" customHeight="1" thickBot="1" x14ac:dyDescent="0.3">
      <c r="A64" s="48"/>
      <c r="B64" s="24"/>
      <c r="C64" s="25"/>
      <c r="D64" s="25"/>
      <c r="E64" s="25"/>
      <c r="F64" s="25"/>
      <c r="G64" s="25"/>
      <c r="H64" s="25"/>
      <c r="I64" s="25"/>
      <c r="J64" s="414"/>
      <c r="K64" s="415"/>
      <c r="L64" s="414"/>
      <c r="M64" s="415"/>
      <c r="N64" s="414"/>
      <c r="O64" s="415"/>
      <c r="P64" s="414"/>
      <c r="Q64" s="415"/>
      <c r="R64" s="418"/>
      <c r="S64" s="419"/>
      <c r="T64" s="25"/>
      <c r="U64" s="480" t="s">
        <v>331</v>
      </c>
      <c r="V64" s="480"/>
      <c r="W64" s="480"/>
      <c r="X64" s="480"/>
      <c r="Y64" s="480"/>
      <c r="Z64" s="480"/>
      <c r="AA64" s="480"/>
      <c r="AB64" s="99"/>
    </row>
    <row r="65" spans="1:28" ht="5.0999999999999996" customHeight="1" thickBot="1" x14ac:dyDescent="0.3">
      <c r="A65" s="48"/>
      <c r="B65" s="24"/>
      <c r="C65" s="25"/>
      <c r="D65" s="25"/>
      <c r="E65" s="25"/>
      <c r="F65" s="25"/>
      <c r="G65" s="25"/>
      <c r="H65" s="25"/>
      <c r="I65" s="25"/>
      <c r="J65" s="139"/>
      <c r="K65" s="139"/>
      <c r="L65" s="139"/>
      <c r="M65" s="139"/>
      <c r="N65" s="139"/>
      <c r="O65" s="139"/>
      <c r="P65" s="139"/>
      <c r="Q65" s="139"/>
      <c r="R65" s="63"/>
      <c r="S65" s="63"/>
      <c r="T65" s="25"/>
      <c r="U65" s="111"/>
      <c r="V65" s="111"/>
      <c r="W65" s="111"/>
      <c r="X65" s="111"/>
      <c r="Y65" s="111"/>
      <c r="Z65" s="111"/>
      <c r="AA65" s="111"/>
      <c r="AB65" s="99"/>
    </row>
    <row r="66" spans="1:28" ht="39" customHeight="1" x14ac:dyDescent="0.25">
      <c r="A66" s="48"/>
      <c r="B66" s="24"/>
      <c r="C66" s="412" t="s">
        <v>346</v>
      </c>
      <c r="D66" s="443"/>
      <c r="E66" s="413"/>
      <c r="F66" s="420" t="s">
        <v>143</v>
      </c>
      <c r="G66" s="421"/>
      <c r="H66" s="421"/>
      <c r="I66" s="422"/>
      <c r="J66" s="423">
        <v>3</v>
      </c>
      <c r="K66" s="424"/>
      <c r="L66" s="445"/>
      <c r="M66" s="446"/>
      <c r="N66" s="447">
        <f t="shared" ref="N66:N71" si="3">L66*J66</f>
        <v>0</v>
      </c>
      <c r="O66" s="448"/>
      <c r="P66" s="429"/>
      <c r="Q66" s="430"/>
      <c r="R66" s="431"/>
      <c r="S66" s="432"/>
      <c r="T66" s="25"/>
      <c r="U66" s="213"/>
      <c r="V66" s="213"/>
      <c r="W66" s="217" t="s">
        <v>330</v>
      </c>
      <c r="X66" s="215"/>
      <c r="Y66" s="218" t="s">
        <v>349</v>
      </c>
      <c r="Z66" s="95"/>
      <c r="AA66" s="218" t="s">
        <v>334</v>
      </c>
      <c r="AB66" s="99"/>
    </row>
    <row r="67" spans="1:28" ht="39" customHeight="1" thickBot="1" x14ac:dyDescent="0.3">
      <c r="A67" s="48"/>
      <c r="B67" s="24"/>
      <c r="C67" s="414"/>
      <c r="D67" s="444"/>
      <c r="E67" s="415"/>
      <c r="F67" s="449" t="s">
        <v>144</v>
      </c>
      <c r="G67" s="450"/>
      <c r="H67" s="450"/>
      <c r="I67" s="451"/>
      <c r="J67" s="433">
        <v>3</v>
      </c>
      <c r="K67" s="434"/>
      <c r="L67" s="435"/>
      <c r="M67" s="436"/>
      <c r="N67" s="437">
        <f t="shared" si="3"/>
        <v>0</v>
      </c>
      <c r="O67" s="438"/>
      <c r="P67" s="439" t="e">
        <f>((N66-N67)/N66)*100</f>
        <v>#DIV/0!</v>
      </c>
      <c r="Q67" s="440"/>
      <c r="R67" s="441">
        <f>N66-N67</f>
        <v>0</v>
      </c>
      <c r="S67" s="442"/>
      <c r="T67" s="25"/>
      <c r="U67" s="217" t="s">
        <v>8</v>
      </c>
      <c r="V67" s="214"/>
      <c r="W67" s="128">
        <f>2*H19</f>
        <v>840.78</v>
      </c>
      <c r="X67" s="210"/>
      <c r="Y67" s="222">
        <f>2*H19</f>
        <v>840.78</v>
      </c>
      <c r="Z67" s="216"/>
      <c r="AA67" s="222">
        <f>12*H20</f>
        <v>1730.7599999999998</v>
      </c>
      <c r="AB67" s="99"/>
    </row>
    <row r="68" spans="1:28" ht="31.5" customHeight="1" x14ac:dyDescent="0.25">
      <c r="A68" s="48"/>
      <c r="B68" s="24"/>
      <c r="C68" s="481" t="s">
        <v>347</v>
      </c>
      <c r="D68" s="467"/>
      <c r="E68" s="468"/>
      <c r="F68" s="459" t="s">
        <v>348</v>
      </c>
      <c r="G68" s="421" t="s">
        <v>143</v>
      </c>
      <c r="H68" s="421"/>
      <c r="I68" s="211"/>
      <c r="J68" s="423">
        <v>3</v>
      </c>
      <c r="K68" s="424"/>
      <c r="L68" s="425"/>
      <c r="M68" s="426"/>
      <c r="N68" s="427">
        <f t="shared" si="3"/>
        <v>0</v>
      </c>
      <c r="O68" s="428"/>
      <c r="P68" s="429"/>
      <c r="Q68" s="430"/>
      <c r="R68" s="431"/>
      <c r="S68" s="432"/>
      <c r="T68" s="25"/>
      <c r="U68" s="217" t="s">
        <v>105</v>
      </c>
      <c r="V68" s="214"/>
      <c r="W68" s="128">
        <f>2*L19</f>
        <v>725.32</v>
      </c>
      <c r="X68" s="210"/>
      <c r="Y68" s="222">
        <f>2*L19</f>
        <v>725.32</v>
      </c>
      <c r="Z68" s="216"/>
      <c r="AA68" s="222">
        <f>12*L20</f>
        <v>1494.72</v>
      </c>
      <c r="AB68" s="99"/>
    </row>
    <row r="69" spans="1:28" ht="31.5" customHeight="1" thickBot="1" x14ac:dyDescent="0.3">
      <c r="A69" s="48"/>
      <c r="B69" s="24"/>
      <c r="C69" s="482"/>
      <c r="D69" s="483"/>
      <c r="E69" s="484"/>
      <c r="F69" s="460"/>
      <c r="G69" s="450" t="s">
        <v>144</v>
      </c>
      <c r="H69" s="450"/>
      <c r="I69" s="212"/>
      <c r="J69" s="433">
        <v>3</v>
      </c>
      <c r="K69" s="434"/>
      <c r="L69" s="452"/>
      <c r="M69" s="453"/>
      <c r="N69" s="437">
        <f t="shared" si="3"/>
        <v>0</v>
      </c>
      <c r="O69" s="438"/>
      <c r="P69" s="454" t="e">
        <f>((N68-N69)/N68)*100</f>
        <v>#DIV/0!</v>
      </c>
      <c r="Q69" s="455"/>
      <c r="R69" s="456">
        <f>N68-N69</f>
        <v>0</v>
      </c>
      <c r="S69" s="457"/>
      <c r="T69" s="25"/>
      <c r="U69" s="474" t="s">
        <v>332</v>
      </c>
      <c r="V69" s="63"/>
      <c r="W69" s="476">
        <f>W67-W68</f>
        <v>115.45999999999992</v>
      </c>
      <c r="X69" s="210"/>
      <c r="Y69" s="478">
        <f>Y67-Y68</f>
        <v>115.45999999999992</v>
      </c>
      <c r="Z69" s="216"/>
      <c r="AA69" s="478">
        <f>AA67-AA68</f>
        <v>236.03999999999974</v>
      </c>
      <c r="AB69" s="99"/>
    </row>
    <row r="70" spans="1:28" ht="31.5" customHeight="1" x14ac:dyDescent="0.25">
      <c r="A70" s="48"/>
      <c r="B70" s="24"/>
      <c r="C70" s="482"/>
      <c r="D70" s="483"/>
      <c r="E70" s="484"/>
      <c r="F70" s="459" t="s">
        <v>325</v>
      </c>
      <c r="G70" s="421" t="s">
        <v>140</v>
      </c>
      <c r="H70" s="421"/>
      <c r="I70" s="211"/>
      <c r="J70" s="423">
        <v>3</v>
      </c>
      <c r="K70" s="424"/>
      <c r="L70" s="425"/>
      <c r="M70" s="426"/>
      <c r="N70" s="427">
        <f t="shared" si="3"/>
        <v>0</v>
      </c>
      <c r="O70" s="428"/>
      <c r="P70" s="429"/>
      <c r="Q70" s="430"/>
      <c r="R70" s="431"/>
      <c r="S70" s="432"/>
      <c r="T70" s="25"/>
      <c r="U70" s="475"/>
      <c r="V70" s="214"/>
      <c r="W70" s="477"/>
      <c r="X70" s="210"/>
      <c r="Y70" s="479"/>
      <c r="Z70" s="216"/>
      <c r="AA70" s="479"/>
      <c r="AB70" s="99"/>
    </row>
    <row r="71" spans="1:28" ht="31.5" customHeight="1" thickBot="1" x14ac:dyDescent="0.3">
      <c r="A71" s="48"/>
      <c r="B71" s="24"/>
      <c r="C71" s="469"/>
      <c r="D71" s="470"/>
      <c r="E71" s="471"/>
      <c r="F71" s="460"/>
      <c r="G71" s="450" t="s">
        <v>141</v>
      </c>
      <c r="H71" s="450"/>
      <c r="I71" s="212"/>
      <c r="J71" s="433">
        <v>3</v>
      </c>
      <c r="K71" s="434"/>
      <c r="L71" s="452"/>
      <c r="M71" s="453"/>
      <c r="N71" s="437">
        <f t="shared" si="3"/>
        <v>0</v>
      </c>
      <c r="O71" s="438"/>
      <c r="P71" s="454" t="e">
        <f>((N70-N71)/N70)*100</f>
        <v>#DIV/0!</v>
      </c>
      <c r="Q71" s="455"/>
      <c r="R71" s="456">
        <f>N70-N71</f>
        <v>0</v>
      </c>
      <c r="S71" s="457"/>
      <c r="T71" s="25"/>
      <c r="U71" s="78"/>
      <c r="V71" s="140"/>
      <c r="W71" s="78"/>
      <c r="X71" s="25"/>
      <c r="Y71" s="95"/>
      <c r="Z71" s="221">
        <f>U70-W70</f>
        <v>0</v>
      </c>
      <c r="AA71" s="95"/>
      <c r="AB71" s="99"/>
    </row>
    <row r="72" spans="1:28" x14ac:dyDescent="0.25">
      <c r="A72" s="48"/>
      <c r="B72" s="24"/>
      <c r="C72" s="139"/>
      <c r="D72" s="139"/>
      <c r="E72" s="139"/>
      <c r="F72" s="139"/>
      <c r="G72" s="139"/>
      <c r="H72" s="139"/>
      <c r="I72" s="139"/>
      <c r="J72" s="34"/>
      <c r="K72" s="47"/>
      <c r="L72" s="35"/>
      <c r="M72" s="35"/>
      <c r="N72" s="36"/>
      <c r="O72" s="36"/>
      <c r="P72" s="126"/>
      <c r="Q72" s="126"/>
      <c r="R72" s="127"/>
      <c r="S72" s="127"/>
      <c r="T72" s="25"/>
      <c r="U72" s="132"/>
      <c r="V72" s="132"/>
      <c r="W72" s="132"/>
      <c r="X72" s="25"/>
      <c r="Y72" s="95"/>
      <c r="Z72" s="95"/>
      <c r="AA72" s="95"/>
      <c r="AB72" s="99"/>
    </row>
    <row r="73" spans="1:28" ht="47.25" customHeight="1" x14ac:dyDescent="0.25">
      <c r="A73" s="48"/>
      <c r="B73" s="24"/>
      <c r="C73" s="139"/>
      <c r="D73" s="139"/>
      <c r="E73" s="139"/>
      <c r="F73" s="139"/>
      <c r="G73" s="139"/>
      <c r="H73" s="139"/>
      <c r="I73" s="139"/>
      <c r="J73" s="34"/>
      <c r="K73" s="34"/>
      <c r="L73" s="35"/>
      <c r="M73" s="35"/>
      <c r="N73" s="36"/>
      <c r="O73" s="36"/>
      <c r="P73" s="371" t="s">
        <v>90</v>
      </c>
      <c r="Q73" s="371"/>
      <c r="R73" s="372" t="s">
        <v>339</v>
      </c>
      <c r="S73" s="372"/>
      <c r="T73" s="25"/>
      <c r="U73" s="79"/>
      <c r="V73" s="79"/>
      <c r="W73" s="79"/>
      <c r="X73" s="25"/>
      <c r="Y73" s="95"/>
      <c r="Z73" s="95"/>
      <c r="AA73" s="95"/>
      <c r="AB73" s="99"/>
    </row>
    <row r="74" spans="1:28" x14ac:dyDescent="0.25">
      <c r="A74" s="48"/>
      <c r="B74" s="24"/>
      <c r="C74" s="139"/>
      <c r="D74" s="139"/>
      <c r="E74" s="139"/>
      <c r="F74" s="139"/>
      <c r="G74" s="139"/>
      <c r="H74" s="139"/>
      <c r="I74" s="139"/>
      <c r="J74" s="34"/>
      <c r="K74" s="34"/>
      <c r="L74" s="35"/>
      <c r="M74" s="35"/>
      <c r="N74" s="36"/>
      <c r="O74" s="36"/>
      <c r="P74" s="126"/>
      <c r="Q74" s="126"/>
      <c r="R74" s="127"/>
      <c r="S74" s="127"/>
      <c r="T74" s="25"/>
      <c r="U74" s="36"/>
      <c r="V74" s="36"/>
      <c r="W74" s="36"/>
      <c r="X74" s="25"/>
      <c r="Y74" s="95"/>
      <c r="Z74" s="95"/>
      <c r="AA74" s="95"/>
      <c r="AB74" s="99"/>
    </row>
    <row r="75" spans="1:28" ht="15.75" thickBot="1" x14ac:dyDescent="0.3">
      <c r="A75" s="48"/>
      <c r="B75" s="64"/>
      <c r="C75" s="65"/>
      <c r="D75" s="65"/>
      <c r="E75" s="65"/>
      <c r="F75" s="65"/>
      <c r="G75" s="65"/>
      <c r="H75" s="65"/>
      <c r="I75" s="65"/>
      <c r="J75" s="66"/>
      <c r="K75" s="66"/>
      <c r="L75" s="67"/>
      <c r="M75" s="67"/>
      <c r="N75" s="138"/>
      <c r="O75" s="138"/>
      <c r="P75" s="68"/>
      <c r="Q75" s="68"/>
      <c r="R75" s="69"/>
      <c r="S75" s="69"/>
      <c r="T75" s="70"/>
      <c r="U75" s="138"/>
      <c r="V75" s="138"/>
      <c r="W75" s="138"/>
      <c r="X75" s="70"/>
      <c r="Y75" s="112"/>
      <c r="Z75" s="112"/>
      <c r="AA75" s="112"/>
      <c r="AB75" s="103"/>
    </row>
    <row r="76" spans="1:28" x14ac:dyDescent="0.25">
      <c r="A76" s="48"/>
      <c r="B76" s="48"/>
      <c r="C76" s="129"/>
      <c r="D76" s="129"/>
      <c r="E76" s="129"/>
      <c r="F76" s="129"/>
      <c r="G76" s="129"/>
      <c r="H76" s="129"/>
      <c r="I76" s="129"/>
      <c r="J76" s="130"/>
      <c r="K76" s="130"/>
      <c r="L76" s="131"/>
      <c r="M76" s="131"/>
      <c r="N76" s="132"/>
      <c r="O76" s="132"/>
      <c r="P76" s="133"/>
      <c r="Q76" s="133"/>
      <c r="R76" s="134"/>
      <c r="S76" s="134"/>
      <c r="T76" s="48"/>
      <c r="U76" s="132"/>
      <c r="V76" s="132"/>
      <c r="W76" s="48"/>
      <c r="X76" s="48"/>
    </row>
    <row r="77" spans="1:28" ht="15.75" thickBot="1" x14ac:dyDescent="0.3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 spans="1:28" ht="15.75" x14ac:dyDescent="0.25">
      <c r="A78" s="48"/>
      <c r="B78" s="373" t="s">
        <v>145</v>
      </c>
      <c r="C78" s="374"/>
      <c r="D78" s="374"/>
      <c r="E78" s="374"/>
      <c r="F78" s="374"/>
      <c r="G78" s="374"/>
      <c r="H78" s="374"/>
      <c r="I78" s="374"/>
      <c r="J78" s="71"/>
      <c r="K78" s="71"/>
      <c r="L78" s="62"/>
      <c r="M78" s="6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3"/>
      <c r="Z78" s="223"/>
      <c r="AA78" s="223"/>
      <c r="AB78" s="224"/>
    </row>
    <row r="79" spans="1:28" ht="15.75" x14ac:dyDescent="0.25">
      <c r="A79" s="48"/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49"/>
      <c r="V79" s="49"/>
      <c r="W79" s="49"/>
      <c r="X79" s="25"/>
      <c r="Y79" s="95"/>
      <c r="Z79" s="95"/>
      <c r="AA79" s="95"/>
      <c r="AB79" s="99"/>
    </row>
    <row r="80" spans="1:28" ht="15.75" thickBot="1" x14ac:dyDescent="0.3">
      <c r="A80" s="48"/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95"/>
      <c r="Z80" s="95"/>
      <c r="AA80" s="95"/>
      <c r="AB80" s="99"/>
    </row>
    <row r="81" spans="1:28" x14ac:dyDescent="0.25">
      <c r="A81" s="48"/>
      <c r="B81" s="24"/>
      <c r="C81" s="25"/>
      <c r="D81" s="25"/>
      <c r="E81" s="25"/>
      <c r="F81" s="25"/>
      <c r="G81" s="25"/>
      <c r="H81" s="25"/>
      <c r="I81" s="25"/>
      <c r="J81" s="412" t="s">
        <v>146</v>
      </c>
      <c r="K81" s="413"/>
      <c r="L81" s="412" t="s">
        <v>41</v>
      </c>
      <c r="M81" s="413"/>
      <c r="N81" s="412" t="s">
        <v>147</v>
      </c>
      <c r="O81" s="413"/>
      <c r="P81" s="412" t="s">
        <v>102</v>
      </c>
      <c r="Q81" s="413"/>
      <c r="R81" s="416" t="s">
        <v>151</v>
      </c>
      <c r="S81" s="417"/>
      <c r="T81" s="25"/>
      <c r="U81" s="111"/>
      <c r="V81" s="111"/>
      <c r="W81" s="111"/>
      <c r="X81" s="25"/>
      <c r="Y81" s="95"/>
      <c r="Z81" s="95"/>
      <c r="AA81" s="95"/>
      <c r="AB81" s="99"/>
    </row>
    <row r="82" spans="1:28" ht="48.75" customHeight="1" thickBot="1" x14ac:dyDescent="0.3">
      <c r="A82" s="48"/>
      <c r="B82" s="24"/>
      <c r="C82" s="25"/>
      <c r="D82" s="25"/>
      <c r="E82" s="25"/>
      <c r="F82" s="25"/>
      <c r="G82" s="25"/>
      <c r="H82" s="25"/>
      <c r="I82" s="25"/>
      <c r="J82" s="414"/>
      <c r="K82" s="415"/>
      <c r="L82" s="414"/>
      <c r="M82" s="415"/>
      <c r="N82" s="414"/>
      <c r="O82" s="415"/>
      <c r="P82" s="414"/>
      <c r="Q82" s="415"/>
      <c r="R82" s="418"/>
      <c r="S82" s="419"/>
      <c r="T82" s="25"/>
      <c r="U82" s="480" t="s">
        <v>351</v>
      </c>
      <c r="V82" s="480"/>
      <c r="W82" s="480"/>
      <c r="X82" s="480"/>
      <c r="Y82" s="480"/>
      <c r="Z82" s="480"/>
      <c r="AA82" s="480"/>
      <c r="AB82" s="99"/>
    </row>
    <row r="83" spans="1:28" ht="5.0999999999999996" customHeight="1" thickBot="1" x14ac:dyDescent="0.3">
      <c r="A83" s="48"/>
      <c r="B83" s="24"/>
      <c r="C83" s="25"/>
      <c r="D83" s="25"/>
      <c r="E83" s="25"/>
      <c r="F83" s="25"/>
      <c r="G83" s="25"/>
      <c r="H83" s="25"/>
      <c r="I83" s="25"/>
      <c r="J83" s="139"/>
      <c r="K83" s="139"/>
      <c r="L83" s="139"/>
      <c r="M83" s="139"/>
      <c r="N83" s="139"/>
      <c r="O83" s="139"/>
      <c r="P83" s="139"/>
      <c r="Q83" s="139"/>
      <c r="R83" s="63"/>
      <c r="S83" s="63"/>
      <c r="T83" s="25"/>
      <c r="U83" s="111"/>
      <c r="V83" s="111"/>
      <c r="W83" s="111"/>
      <c r="X83" s="111"/>
      <c r="Y83" s="111"/>
      <c r="Z83" s="111"/>
      <c r="AA83" s="111"/>
      <c r="AB83" s="99"/>
    </row>
    <row r="84" spans="1:28" ht="31.5" customHeight="1" x14ac:dyDescent="0.25">
      <c r="A84" s="48"/>
      <c r="B84" s="24"/>
      <c r="C84" s="466" t="s">
        <v>350</v>
      </c>
      <c r="D84" s="467"/>
      <c r="E84" s="468"/>
      <c r="F84" s="420" t="s">
        <v>149</v>
      </c>
      <c r="G84" s="421"/>
      <c r="H84" s="421"/>
      <c r="I84" s="422"/>
      <c r="J84" s="423">
        <v>6</v>
      </c>
      <c r="K84" s="424"/>
      <c r="L84" s="445"/>
      <c r="M84" s="446"/>
      <c r="N84" s="447">
        <f>L84*J84</f>
        <v>0</v>
      </c>
      <c r="O84" s="448"/>
      <c r="P84" s="429"/>
      <c r="Q84" s="430"/>
      <c r="R84" s="431"/>
      <c r="S84" s="432"/>
      <c r="T84" s="25"/>
      <c r="U84" s="213"/>
      <c r="V84" s="213"/>
      <c r="W84" s="217"/>
      <c r="X84" s="215"/>
      <c r="Y84" s="217" t="s">
        <v>352</v>
      </c>
      <c r="Z84" s="96"/>
      <c r="AA84" s="226"/>
      <c r="AB84" s="99"/>
    </row>
    <row r="85" spans="1:28" ht="31.5" customHeight="1" thickBot="1" x14ac:dyDescent="0.3">
      <c r="A85" s="48"/>
      <c r="B85" s="24"/>
      <c r="C85" s="469"/>
      <c r="D85" s="470"/>
      <c r="E85" s="471"/>
      <c r="F85" s="469" t="s">
        <v>148</v>
      </c>
      <c r="G85" s="470"/>
      <c r="H85" s="470"/>
      <c r="I85" s="471"/>
      <c r="J85" s="433">
        <v>6</v>
      </c>
      <c r="K85" s="434"/>
      <c r="L85" s="435"/>
      <c r="M85" s="436"/>
      <c r="N85" s="437">
        <f>L85*J85</f>
        <v>0</v>
      </c>
      <c r="O85" s="438"/>
      <c r="P85" s="439" t="e">
        <f>((N84-N85)/N84)*100</f>
        <v>#DIV/0!</v>
      </c>
      <c r="Q85" s="440"/>
      <c r="R85" s="441">
        <f>N84-N85</f>
        <v>0</v>
      </c>
      <c r="S85" s="442"/>
      <c r="T85" s="25"/>
      <c r="U85" s="228"/>
      <c r="V85" s="214"/>
      <c r="W85" s="217" t="s">
        <v>8</v>
      </c>
      <c r="X85" s="210"/>
      <c r="Y85" s="128">
        <f>6*H22</f>
        <v>1696.1399999999999</v>
      </c>
      <c r="Z85" s="225"/>
      <c r="AA85" s="227"/>
      <c r="AB85" s="99"/>
    </row>
    <row r="86" spans="1:28" ht="31.5" customHeight="1" x14ac:dyDescent="0.25">
      <c r="A86" s="48"/>
      <c r="B86" s="24"/>
      <c r="C86" s="76"/>
      <c r="D86" s="76"/>
      <c r="E86" s="76"/>
      <c r="F86" s="77"/>
      <c r="G86" s="461"/>
      <c r="H86" s="461"/>
      <c r="I86" s="461"/>
      <c r="J86" s="462"/>
      <c r="K86" s="462"/>
      <c r="L86" s="463"/>
      <c r="M86" s="463"/>
      <c r="N86" s="458"/>
      <c r="O86" s="458"/>
      <c r="P86" s="464"/>
      <c r="Q86" s="464"/>
      <c r="R86" s="465"/>
      <c r="S86" s="465"/>
      <c r="T86" s="25"/>
      <c r="U86" s="228"/>
      <c r="V86" s="214"/>
      <c r="W86" s="217" t="s">
        <v>105</v>
      </c>
      <c r="X86" s="210"/>
      <c r="Y86" s="128">
        <f>6*L22</f>
        <v>1465.1999999999998</v>
      </c>
      <c r="Z86" s="225"/>
      <c r="AA86" s="227"/>
      <c r="AB86" s="99"/>
    </row>
    <row r="87" spans="1:28" ht="31.5" customHeight="1" x14ac:dyDescent="0.25">
      <c r="A87" s="48"/>
      <c r="B87" s="24"/>
      <c r="C87" s="77"/>
      <c r="D87" s="77"/>
      <c r="E87" s="77"/>
      <c r="F87" s="77"/>
      <c r="G87" s="461"/>
      <c r="H87" s="461"/>
      <c r="I87" s="461"/>
      <c r="J87" s="462"/>
      <c r="K87" s="462"/>
      <c r="L87" s="463"/>
      <c r="M87" s="463"/>
      <c r="N87" s="458"/>
      <c r="O87" s="458"/>
      <c r="P87" s="472"/>
      <c r="Q87" s="472"/>
      <c r="R87" s="473"/>
      <c r="S87" s="473"/>
      <c r="T87" s="25"/>
      <c r="U87" s="489"/>
      <c r="V87" s="63"/>
      <c r="W87" s="474" t="s">
        <v>332</v>
      </c>
      <c r="X87" s="210"/>
      <c r="Y87" s="476">
        <f>Y85-Y86</f>
        <v>230.94000000000005</v>
      </c>
      <c r="Z87" s="225"/>
      <c r="AA87" s="488"/>
      <c r="AB87" s="99"/>
    </row>
    <row r="88" spans="1:28" ht="31.5" customHeight="1" x14ac:dyDescent="0.25">
      <c r="A88" s="48"/>
      <c r="B88" s="24"/>
      <c r="C88" s="139"/>
      <c r="D88" s="139"/>
      <c r="E88" s="139"/>
      <c r="F88" s="139"/>
      <c r="G88" s="139"/>
      <c r="H88" s="139"/>
      <c r="I88" s="139"/>
      <c r="J88" s="34"/>
      <c r="K88" s="47"/>
      <c r="L88" s="35"/>
      <c r="M88" s="35"/>
      <c r="N88" s="36"/>
      <c r="O88" s="36"/>
      <c r="P88" s="126"/>
      <c r="Q88" s="126"/>
      <c r="R88" s="127"/>
      <c r="S88" s="127"/>
      <c r="T88" s="25"/>
      <c r="U88" s="489"/>
      <c r="V88" s="214"/>
      <c r="W88" s="475"/>
      <c r="X88" s="210"/>
      <c r="Y88" s="477"/>
      <c r="Z88" s="225"/>
      <c r="AA88" s="488"/>
      <c r="AB88" s="99"/>
    </row>
    <row r="89" spans="1:28" ht="51" customHeight="1" x14ac:dyDescent="0.25">
      <c r="A89" s="48"/>
      <c r="B89" s="24"/>
      <c r="C89" s="139"/>
      <c r="D89" s="139"/>
      <c r="E89" s="139"/>
      <c r="F89" s="139"/>
      <c r="G89" s="139"/>
      <c r="H89" s="139"/>
      <c r="I89" s="139"/>
      <c r="J89" s="34"/>
      <c r="K89" s="34"/>
      <c r="L89" s="35"/>
      <c r="M89" s="35"/>
      <c r="N89" s="36"/>
      <c r="O89" s="36"/>
      <c r="P89" s="371" t="s">
        <v>90</v>
      </c>
      <c r="Q89" s="371"/>
      <c r="R89" s="372" t="s">
        <v>354</v>
      </c>
      <c r="S89" s="372"/>
      <c r="T89" s="25"/>
      <c r="U89" s="79"/>
      <c r="V89" s="79"/>
      <c r="W89" s="79"/>
      <c r="X89" s="25"/>
      <c r="Y89" s="95"/>
      <c r="Z89" s="95"/>
      <c r="AA89" s="95"/>
      <c r="AB89" s="99"/>
    </row>
    <row r="90" spans="1:28" x14ac:dyDescent="0.25">
      <c r="A90" s="48"/>
      <c r="B90" s="24"/>
      <c r="C90" s="139"/>
      <c r="D90" s="139"/>
      <c r="E90" s="139"/>
      <c r="F90" s="139"/>
      <c r="G90" s="139"/>
      <c r="H90" s="139"/>
      <c r="I90" s="139"/>
      <c r="J90" s="34"/>
      <c r="K90" s="34"/>
      <c r="L90" s="35"/>
      <c r="M90" s="35"/>
      <c r="N90" s="36"/>
      <c r="O90" s="36"/>
      <c r="P90" s="126"/>
      <c r="Q90" s="126"/>
      <c r="R90" s="127"/>
      <c r="S90" s="127"/>
      <c r="T90" s="25"/>
      <c r="U90" s="36"/>
      <c r="V90" s="36"/>
      <c r="W90" s="36"/>
      <c r="X90" s="25"/>
      <c r="Y90" s="95"/>
      <c r="Z90" s="95"/>
      <c r="AA90" s="95"/>
      <c r="AB90" s="99"/>
    </row>
    <row r="91" spans="1:28" ht="15.75" thickBot="1" x14ac:dyDescent="0.3">
      <c r="A91" s="48"/>
      <c r="B91" s="64"/>
      <c r="C91" s="65"/>
      <c r="D91" s="65"/>
      <c r="E91" s="65"/>
      <c r="F91" s="65"/>
      <c r="G91" s="65"/>
      <c r="H91" s="65"/>
      <c r="I91" s="65"/>
      <c r="J91" s="66"/>
      <c r="K91" s="66"/>
      <c r="L91" s="67"/>
      <c r="M91" s="67"/>
      <c r="N91" s="138"/>
      <c r="O91" s="138"/>
      <c r="P91" s="68"/>
      <c r="Q91" s="68"/>
      <c r="R91" s="69"/>
      <c r="S91" s="69"/>
      <c r="T91" s="70"/>
      <c r="U91" s="138"/>
      <c r="V91" s="138"/>
      <c r="W91" s="138"/>
      <c r="X91" s="70"/>
      <c r="Y91" s="112"/>
      <c r="Z91" s="112"/>
      <c r="AA91" s="112"/>
      <c r="AB91" s="103"/>
    </row>
    <row r="92" spans="1:28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132"/>
      <c r="V92" s="132"/>
      <c r="W92" s="132"/>
      <c r="X92" s="48"/>
    </row>
    <row r="93" spans="1:28" ht="15.75" thickBot="1" x14ac:dyDescent="0.3">
      <c r="A93" s="48"/>
      <c r="B93" s="48"/>
      <c r="C93" s="48"/>
      <c r="D93" s="48"/>
      <c r="E93" s="48"/>
      <c r="F93" s="48"/>
      <c r="G93" s="48"/>
      <c r="H93" s="48"/>
      <c r="I93" s="48"/>
      <c r="J93" s="77"/>
      <c r="K93" s="77"/>
      <c r="L93" s="77"/>
      <c r="M93" s="77"/>
      <c r="N93" s="77"/>
      <c r="O93" s="77"/>
      <c r="P93" s="77"/>
      <c r="Q93" s="77"/>
      <c r="R93" s="78"/>
      <c r="S93" s="78"/>
      <c r="T93" s="48"/>
      <c r="U93" s="132"/>
      <c r="V93" s="132"/>
      <c r="W93" s="132"/>
      <c r="X93" s="48"/>
    </row>
    <row r="94" spans="1:28" ht="15.75" x14ac:dyDescent="0.25">
      <c r="A94" s="48"/>
      <c r="B94" s="373" t="s">
        <v>150</v>
      </c>
      <c r="C94" s="374"/>
      <c r="D94" s="374"/>
      <c r="E94" s="374"/>
      <c r="F94" s="374"/>
      <c r="G94" s="374"/>
      <c r="H94" s="374"/>
      <c r="I94" s="374"/>
      <c r="J94" s="71"/>
      <c r="K94" s="71"/>
      <c r="L94" s="62"/>
      <c r="M94" s="6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3"/>
      <c r="Z94" s="223"/>
      <c r="AA94" s="223"/>
      <c r="AB94" s="224"/>
    </row>
    <row r="95" spans="1:28" ht="15.75" x14ac:dyDescent="0.25">
      <c r="A95" s="48"/>
      <c r="B95" s="24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49"/>
      <c r="V95" s="49"/>
      <c r="W95" s="49"/>
      <c r="X95" s="25"/>
      <c r="Y95" s="95"/>
      <c r="Z95" s="95"/>
      <c r="AA95" s="95"/>
      <c r="AB95" s="99"/>
    </row>
    <row r="96" spans="1:28" ht="15.75" thickBot="1" x14ac:dyDescent="0.3">
      <c r="A96" s="48"/>
      <c r="B96" s="2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48"/>
      <c r="V96" s="48"/>
      <c r="W96" s="48"/>
      <c r="X96" s="25"/>
      <c r="Y96" s="95"/>
      <c r="Z96" s="95"/>
      <c r="AA96" s="95"/>
      <c r="AB96" s="99"/>
    </row>
    <row r="97" spans="1:28" x14ac:dyDescent="0.25">
      <c r="A97" s="48"/>
      <c r="B97" s="24"/>
      <c r="C97" s="25"/>
      <c r="D97" s="25"/>
      <c r="E97" s="25"/>
      <c r="F97" s="25"/>
      <c r="G97" s="25"/>
      <c r="H97" s="25"/>
      <c r="I97" s="25"/>
      <c r="J97" s="412" t="s">
        <v>146</v>
      </c>
      <c r="K97" s="413"/>
      <c r="L97" s="412" t="s">
        <v>41</v>
      </c>
      <c r="M97" s="413"/>
      <c r="N97" s="412" t="s">
        <v>147</v>
      </c>
      <c r="O97" s="413"/>
      <c r="P97" s="412" t="s">
        <v>102</v>
      </c>
      <c r="Q97" s="413"/>
      <c r="R97" s="416" t="s">
        <v>151</v>
      </c>
      <c r="S97" s="417"/>
      <c r="T97" s="25"/>
      <c r="U97" s="111"/>
      <c r="V97" s="111"/>
      <c r="W97" s="111"/>
      <c r="X97" s="25"/>
      <c r="Y97" s="95"/>
      <c r="Z97" s="95"/>
      <c r="AA97" s="95"/>
      <c r="AB97" s="99"/>
    </row>
    <row r="98" spans="1:28" ht="48" customHeight="1" thickBot="1" x14ac:dyDescent="0.3">
      <c r="A98" s="48"/>
      <c r="B98" s="24"/>
      <c r="C98" s="25"/>
      <c r="D98" s="25"/>
      <c r="E98" s="25"/>
      <c r="F98" s="25"/>
      <c r="G98" s="25"/>
      <c r="H98" s="25"/>
      <c r="I98" s="25"/>
      <c r="J98" s="414"/>
      <c r="K98" s="415"/>
      <c r="L98" s="414"/>
      <c r="M98" s="415"/>
      <c r="N98" s="414"/>
      <c r="O98" s="415"/>
      <c r="P98" s="414"/>
      <c r="Q98" s="415"/>
      <c r="R98" s="418"/>
      <c r="S98" s="419"/>
      <c r="T98" s="25"/>
      <c r="U98" s="480" t="s">
        <v>351</v>
      </c>
      <c r="V98" s="480"/>
      <c r="W98" s="480"/>
      <c r="X98" s="480"/>
      <c r="Y98" s="480"/>
      <c r="Z98" s="480"/>
      <c r="AA98" s="480"/>
      <c r="AB98" s="99"/>
    </row>
    <row r="99" spans="1:28" ht="5.0999999999999996" customHeight="1" thickBot="1" x14ac:dyDescent="0.3">
      <c r="B99" s="24"/>
      <c r="C99" s="25"/>
      <c r="D99" s="25"/>
      <c r="E99" s="25"/>
      <c r="F99" s="25"/>
      <c r="G99" s="25"/>
      <c r="H99" s="25"/>
      <c r="I99" s="25"/>
      <c r="J99" s="139"/>
      <c r="K99" s="139"/>
      <c r="L99" s="139"/>
      <c r="M99" s="139"/>
      <c r="N99" s="139"/>
      <c r="O99" s="139"/>
      <c r="P99" s="139"/>
      <c r="Q99" s="139"/>
      <c r="R99" s="63"/>
      <c r="S99" s="63"/>
      <c r="T99" s="25"/>
      <c r="U99" s="111"/>
      <c r="V99" s="111"/>
      <c r="W99" s="111"/>
      <c r="X99" s="111"/>
      <c r="Y99" s="111"/>
      <c r="Z99" s="111"/>
      <c r="AA99" s="111"/>
      <c r="AB99" s="99"/>
    </row>
    <row r="100" spans="1:28" ht="31.5" customHeight="1" x14ac:dyDescent="0.25">
      <c r="B100" s="24"/>
      <c r="C100" s="466" t="s">
        <v>353</v>
      </c>
      <c r="D100" s="467"/>
      <c r="E100" s="468"/>
      <c r="F100" s="420" t="s">
        <v>149</v>
      </c>
      <c r="G100" s="421"/>
      <c r="H100" s="421"/>
      <c r="I100" s="422"/>
      <c r="J100" s="423">
        <v>3</v>
      </c>
      <c r="K100" s="424"/>
      <c r="L100" s="445"/>
      <c r="M100" s="446"/>
      <c r="N100" s="447">
        <f>L100*J100</f>
        <v>0</v>
      </c>
      <c r="O100" s="448"/>
      <c r="P100" s="429"/>
      <c r="Q100" s="430"/>
      <c r="R100" s="431"/>
      <c r="S100" s="432"/>
      <c r="T100" s="25"/>
      <c r="U100" s="213"/>
      <c r="V100" s="213"/>
      <c r="W100" s="217"/>
      <c r="X100" s="215"/>
      <c r="Y100" s="217" t="s">
        <v>352</v>
      </c>
      <c r="Z100" s="96"/>
      <c r="AA100" s="226"/>
      <c r="AB100" s="99"/>
    </row>
    <row r="101" spans="1:28" ht="31.5" customHeight="1" thickBot="1" x14ac:dyDescent="0.3">
      <c r="B101" s="24"/>
      <c r="C101" s="469"/>
      <c r="D101" s="470"/>
      <c r="E101" s="471"/>
      <c r="F101" s="469" t="s">
        <v>148</v>
      </c>
      <c r="G101" s="470"/>
      <c r="H101" s="470"/>
      <c r="I101" s="471"/>
      <c r="J101" s="433">
        <v>3</v>
      </c>
      <c r="K101" s="434"/>
      <c r="L101" s="435"/>
      <c r="M101" s="436"/>
      <c r="N101" s="437">
        <f>L101*J101</f>
        <v>0</v>
      </c>
      <c r="O101" s="438"/>
      <c r="P101" s="439" t="e">
        <f>((N100-N101)/N100)*100</f>
        <v>#DIV/0!</v>
      </c>
      <c r="Q101" s="440"/>
      <c r="R101" s="441">
        <f>N100-N101</f>
        <v>0</v>
      </c>
      <c r="S101" s="442"/>
      <c r="T101" s="25"/>
      <c r="U101" s="228"/>
      <c r="V101" s="214"/>
      <c r="W101" s="217" t="s">
        <v>8</v>
      </c>
      <c r="X101" s="210"/>
      <c r="Y101" s="128">
        <f>3*H22</f>
        <v>848.06999999999994</v>
      </c>
      <c r="Z101" s="225"/>
      <c r="AA101" s="227"/>
      <c r="AB101" s="99"/>
    </row>
    <row r="102" spans="1:28" ht="31.5" customHeight="1" x14ac:dyDescent="0.25">
      <c r="B102" s="24"/>
      <c r="C102" s="76"/>
      <c r="D102" s="76"/>
      <c r="E102" s="76"/>
      <c r="F102" s="77"/>
      <c r="G102" s="461"/>
      <c r="H102" s="461"/>
      <c r="I102" s="461"/>
      <c r="J102" s="462"/>
      <c r="K102" s="462"/>
      <c r="L102" s="463"/>
      <c r="M102" s="463"/>
      <c r="N102" s="458"/>
      <c r="O102" s="458"/>
      <c r="P102" s="464"/>
      <c r="Q102" s="464"/>
      <c r="R102" s="465"/>
      <c r="S102" s="465"/>
      <c r="T102" s="25"/>
      <c r="U102" s="228"/>
      <c r="V102" s="214"/>
      <c r="W102" s="217" t="s">
        <v>105</v>
      </c>
      <c r="X102" s="210"/>
      <c r="Y102" s="128">
        <f>3*L22</f>
        <v>732.59999999999991</v>
      </c>
      <c r="Z102" s="225"/>
      <c r="AA102" s="227"/>
      <c r="AB102" s="99"/>
    </row>
    <row r="103" spans="1:28" ht="31.5" customHeight="1" x14ac:dyDescent="0.25">
      <c r="B103" s="24"/>
      <c r="C103" s="77"/>
      <c r="D103" s="77"/>
      <c r="E103" s="77"/>
      <c r="F103" s="77"/>
      <c r="G103" s="461"/>
      <c r="H103" s="461"/>
      <c r="I103" s="461"/>
      <c r="J103" s="462"/>
      <c r="K103" s="462"/>
      <c r="L103" s="463"/>
      <c r="M103" s="463"/>
      <c r="N103" s="458"/>
      <c r="O103" s="458"/>
      <c r="P103" s="472"/>
      <c r="Q103" s="472"/>
      <c r="R103" s="473"/>
      <c r="S103" s="473"/>
      <c r="T103" s="25"/>
      <c r="U103" s="489"/>
      <c r="V103" s="63"/>
      <c r="W103" s="474" t="s">
        <v>332</v>
      </c>
      <c r="X103" s="210"/>
      <c r="Y103" s="476">
        <f>Y101-Y102</f>
        <v>115.47000000000003</v>
      </c>
      <c r="Z103" s="225"/>
      <c r="AA103" s="488"/>
      <c r="AB103" s="99"/>
    </row>
    <row r="104" spans="1:28" ht="31.5" customHeight="1" x14ac:dyDescent="0.25">
      <c r="B104" s="24"/>
      <c r="C104" s="139"/>
      <c r="D104" s="139"/>
      <c r="E104" s="139"/>
      <c r="F104" s="139"/>
      <c r="G104" s="139"/>
      <c r="H104" s="139"/>
      <c r="I104" s="139"/>
      <c r="J104" s="34"/>
      <c r="K104" s="47"/>
      <c r="L104" s="35"/>
      <c r="M104" s="35"/>
      <c r="N104" s="36"/>
      <c r="O104" s="36"/>
      <c r="P104" s="126"/>
      <c r="Q104" s="126"/>
      <c r="R104" s="127"/>
      <c r="S104" s="127"/>
      <c r="T104" s="25"/>
      <c r="U104" s="489"/>
      <c r="V104" s="214"/>
      <c r="W104" s="475"/>
      <c r="X104" s="210"/>
      <c r="Y104" s="477"/>
      <c r="Z104" s="225"/>
      <c r="AA104" s="488"/>
      <c r="AB104" s="99"/>
    </row>
    <row r="105" spans="1:28" ht="53.25" customHeight="1" x14ac:dyDescent="0.25">
      <c r="B105" s="24"/>
      <c r="C105" s="139"/>
      <c r="D105" s="139"/>
      <c r="E105" s="139"/>
      <c r="F105" s="139"/>
      <c r="G105" s="139"/>
      <c r="H105" s="139"/>
      <c r="I105" s="139"/>
      <c r="J105" s="34"/>
      <c r="K105" s="34"/>
      <c r="L105" s="35"/>
      <c r="M105" s="35"/>
      <c r="N105" s="36"/>
      <c r="O105" s="36"/>
      <c r="P105" s="371" t="s">
        <v>90</v>
      </c>
      <c r="Q105" s="371"/>
      <c r="R105" s="372" t="s">
        <v>354</v>
      </c>
      <c r="S105" s="372"/>
      <c r="T105" s="25"/>
      <c r="U105" s="79"/>
      <c r="V105" s="79"/>
      <c r="W105" s="79"/>
      <c r="X105" s="25"/>
      <c r="Y105" s="95"/>
      <c r="Z105" s="95"/>
      <c r="AA105" s="95"/>
      <c r="AB105" s="99"/>
    </row>
    <row r="106" spans="1:28" x14ac:dyDescent="0.25">
      <c r="B106" s="24"/>
      <c r="C106" s="139"/>
      <c r="D106" s="139"/>
      <c r="E106" s="139"/>
      <c r="F106" s="139"/>
      <c r="G106" s="139"/>
      <c r="H106" s="139"/>
      <c r="I106" s="139"/>
      <c r="J106" s="34"/>
      <c r="K106" s="34"/>
      <c r="L106" s="35"/>
      <c r="M106" s="35"/>
      <c r="N106" s="36"/>
      <c r="O106" s="36"/>
      <c r="P106" s="126"/>
      <c r="Q106" s="126"/>
      <c r="R106" s="127"/>
      <c r="S106" s="127"/>
      <c r="T106" s="25"/>
      <c r="U106" s="36"/>
      <c r="V106" s="36"/>
      <c r="W106" s="36"/>
      <c r="X106" s="25"/>
      <c r="Y106" s="95"/>
      <c r="Z106" s="95"/>
      <c r="AA106" s="95"/>
      <c r="AB106" s="99"/>
    </row>
    <row r="107" spans="1:28" ht="15.75" thickBot="1" x14ac:dyDescent="0.3">
      <c r="B107" s="64"/>
      <c r="C107" s="65"/>
      <c r="D107" s="65"/>
      <c r="E107" s="65"/>
      <c r="F107" s="65"/>
      <c r="G107" s="65"/>
      <c r="H107" s="65"/>
      <c r="I107" s="65"/>
      <c r="J107" s="66"/>
      <c r="K107" s="66"/>
      <c r="L107" s="67"/>
      <c r="M107" s="67"/>
      <c r="N107" s="138"/>
      <c r="O107" s="138"/>
      <c r="P107" s="68"/>
      <c r="Q107" s="68"/>
      <c r="R107" s="69"/>
      <c r="S107" s="69"/>
      <c r="T107" s="70"/>
      <c r="U107" s="138"/>
      <c r="V107" s="138"/>
      <c r="W107" s="138"/>
      <c r="X107" s="70"/>
      <c r="Y107" s="112"/>
      <c r="Z107" s="112"/>
      <c r="AA107" s="112"/>
      <c r="AB107" s="103"/>
    </row>
  </sheetData>
  <sheetProtection password="EEF6" sheet="1" objects="1" scenarios="1"/>
  <mergeCells count="299">
    <mergeCell ref="AA103:AA104"/>
    <mergeCell ref="P105:Q105"/>
    <mergeCell ref="R105:S105"/>
    <mergeCell ref="G103:I103"/>
    <mergeCell ref="J103:K103"/>
    <mergeCell ref="L103:M103"/>
    <mergeCell ref="N103:O103"/>
    <mergeCell ref="P103:Q103"/>
    <mergeCell ref="R103:S103"/>
    <mergeCell ref="G102:I102"/>
    <mergeCell ref="J102:K102"/>
    <mergeCell ref="L102:M102"/>
    <mergeCell ref="N102:O102"/>
    <mergeCell ref="P102:Q102"/>
    <mergeCell ref="R102:S102"/>
    <mergeCell ref="U103:U104"/>
    <mergeCell ref="W103:W104"/>
    <mergeCell ref="Y103:Y104"/>
    <mergeCell ref="C100:E101"/>
    <mergeCell ref="F100:I100"/>
    <mergeCell ref="J100:K100"/>
    <mergeCell ref="L100:M100"/>
    <mergeCell ref="N100:O100"/>
    <mergeCell ref="P100:Q100"/>
    <mergeCell ref="R100:S100"/>
    <mergeCell ref="F101:I101"/>
    <mergeCell ref="J101:K101"/>
    <mergeCell ref="L101:M101"/>
    <mergeCell ref="N101:O101"/>
    <mergeCell ref="P101:Q101"/>
    <mergeCell ref="R101:S101"/>
    <mergeCell ref="B94:I94"/>
    <mergeCell ref="J97:K98"/>
    <mergeCell ref="L97:M98"/>
    <mergeCell ref="N97:O98"/>
    <mergeCell ref="P97:Q98"/>
    <mergeCell ref="R97:S98"/>
    <mergeCell ref="U87:U88"/>
    <mergeCell ref="W87:W88"/>
    <mergeCell ref="Y87:Y88"/>
    <mergeCell ref="U98:AA98"/>
    <mergeCell ref="G86:I86"/>
    <mergeCell ref="J86:K86"/>
    <mergeCell ref="L86:M86"/>
    <mergeCell ref="N86:O86"/>
    <mergeCell ref="P86:Q86"/>
    <mergeCell ref="R86:S86"/>
    <mergeCell ref="AA87:AA88"/>
    <mergeCell ref="P89:Q89"/>
    <mergeCell ref="R89:S89"/>
    <mergeCell ref="G87:I87"/>
    <mergeCell ref="J87:K87"/>
    <mergeCell ref="L87:M87"/>
    <mergeCell ref="N87:O87"/>
    <mergeCell ref="P87:Q87"/>
    <mergeCell ref="R87:S87"/>
    <mergeCell ref="U82:AA82"/>
    <mergeCell ref="C84:E85"/>
    <mergeCell ref="F84:I84"/>
    <mergeCell ref="J84:K84"/>
    <mergeCell ref="L84:M84"/>
    <mergeCell ref="N84:O84"/>
    <mergeCell ref="P84:Q84"/>
    <mergeCell ref="R84:S84"/>
    <mergeCell ref="F85:I85"/>
    <mergeCell ref="J85:K85"/>
    <mergeCell ref="L85:M85"/>
    <mergeCell ref="N85:O85"/>
    <mergeCell ref="P85:Q85"/>
    <mergeCell ref="R85:S85"/>
    <mergeCell ref="P73:Q73"/>
    <mergeCell ref="R73:S73"/>
    <mergeCell ref="B78:I78"/>
    <mergeCell ref="J81:K82"/>
    <mergeCell ref="L81:M82"/>
    <mergeCell ref="N81:O82"/>
    <mergeCell ref="P81:Q82"/>
    <mergeCell ref="R81:S82"/>
    <mergeCell ref="R70:S70"/>
    <mergeCell ref="G71:H71"/>
    <mergeCell ref="J71:K71"/>
    <mergeCell ref="L71:M71"/>
    <mergeCell ref="N71:O71"/>
    <mergeCell ref="P71:Q71"/>
    <mergeCell ref="R71:S71"/>
    <mergeCell ref="U69:U70"/>
    <mergeCell ref="W69:W70"/>
    <mergeCell ref="Y69:Y70"/>
    <mergeCell ref="AA69:AA70"/>
    <mergeCell ref="F70:F71"/>
    <mergeCell ref="G70:H70"/>
    <mergeCell ref="J70:K70"/>
    <mergeCell ref="L70:M70"/>
    <mergeCell ref="N70:O70"/>
    <mergeCell ref="P70:Q70"/>
    <mergeCell ref="P68:Q68"/>
    <mergeCell ref="R68:S68"/>
    <mergeCell ref="G69:H69"/>
    <mergeCell ref="J69:K69"/>
    <mergeCell ref="L69:M69"/>
    <mergeCell ref="N69:O69"/>
    <mergeCell ref="P69:Q69"/>
    <mergeCell ref="R69:S69"/>
    <mergeCell ref="C68:E71"/>
    <mergeCell ref="F68:F69"/>
    <mergeCell ref="G68:H68"/>
    <mergeCell ref="J68:K68"/>
    <mergeCell ref="L68:M68"/>
    <mergeCell ref="N68:O68"/>
    <mergeCell ref="R66:S66"/>
    <mergeCell ref="F67:I67"/>
    <mergeCell ref="J67:K67"/>
    <mergeCell ref="L67:M67"/>
    <mergeCell ref="N67:O67"/>
    <mergeCell ref="P67:Q67"/>
    <mergeCell ref="R67:S67"/>
    <mergeCell ref="C66:E67"/>
    <mergeCell ref="F66:I66"/>
    <mergeCell ref="J66:K66"/>
    <mergeCell ref="L66:M66"/>
    <mergeCell ref="N66:O66"/>
    <mergeCell ref="P66:Q66"/>
    <mergeCell ref="B60:I60"/>
    <mergeCell ref="J63:K64"/>
    <mergeCell ref="L63:M64"/>
    <mergeCell ref="N63:O64"/>
    <mergeCell ref="P63:Q64"/>
    <mergeCell ref="R63:S64"/>
    <mergeCell ref="U64:AA64"/>
    <mergeCell ref="Y51:Y52"/>
    <mergeCell ref="AA51:AA52"/>
    <mergeCell ref="F52:F53"/>
    <mergeCell ref="G52:I52"/>
    <mergeCell ref="J52:K52"/>
    <mergeCell ref="L52:M52"/>
    <mergeCell ref="N52:O52"/>
    <mergeCell ref="P52:Q52"/>
    <mergeCell ref="G53:I53"/>
    <mergeCell ref="J53:K53"/>
    <mergeCell ref="L53:M53"/>
    <mergeCell ref="N53:O53"/>
    <mergeCell ref="P53:Q53"/>
    <mergeCell ref="J51:K51"/>
    <mergeCell ref="L51:M51"/>
    <mergeCell ref="N51:O51"/>
    <mergeCell ref="P51:Q51"/>
    <mergeCell ref="R51:S51"/>
    <mergeCell ref="R52:S52"/>
    <mergeCell ref="W51:W52"/>
    <mergeCell ref="P55:Q55"/>
    <mergeCell ref="R55:S55"/>
    <mergeCell ref="U55:W55"/>
    <mergeCell ref="R53:S53"/>
    <mergeCell ref="U51:U52"/>
    <mergeCell ref="C50:E53"/>
    <mergeCell ref="F50:F51"/>
    <mergeCell ref="G50:I50"/>
    <mergeCell ref="J50:K50"/>
    <mergeCell ref="L50:M50"/>
    <mergeCell ref="N50:O50"/>
    <mergeCell ref="P50:Q50"/>
    <mergeCell ref="R50:S50"/>
    <mergeCell ref="G51:I51"/>
    <mergeCell ref="R48:S48"/>
    <mergeCell ref="F49:I49"/>
    <mergeCell ref="J49:K49"/>
    <mergeCell ref="L49:M49"/>
    <mergeCell ref="N49:O49"/>
    <mergeCell ref="P49:Q49"/>
    <mergeCell ref="R49:S49"/>
    <mergeCell ref="C48:E49"/>
    <mergeCell ref="F48:I48"/>
    <mergeCell ref="J48:K48"/>
    <mergeCell ref="L48:M48"/>
    <mergeCell ref="N48:O48"/>
    <mergeCell ref="P48:Q48"/>
    <mergeCell ref="P36:Q36"/>
    <mergeCell ref="R36:S36"/>
    <mergeCell ref="U34:U35"/>
    <mergeCell ref="W34:W35"/>
    <mergeCell ref="P38:Q38"/>
    <mergeCell ref="R38:S38"/>
    <mergeCell ref="U38:W38"/>
    <mergeCell ref="B42:I42"/>
    <mergeCell ref="J45:K46"/>
    <mergeCell ref="L45:M46"/>
    <mergeCell ref="N45:O46"/>
    <mergeCell ref="P45:Q46"/>
    <mergeCell ref="R45:S46"/>
    <mergeCell ref="U46:AA46"/>
    <mergeCell ref="L31:M31"/>
    <mergeCell ref="N31:O31"/>
    <mergeCell ref="P31:Q31"/>
    <mergeCell ref="Y34:Y35"/>
    <mergeCell ref="AA34:AA35"/>
    <mergeCell ref="F35:F36"/>
    <mergeCell ref="G35:I35"/>
    <mergeCell ref="J35:K35"/>
    <mergeCell ref="L35:M35"/>
    <mergeCell ref="N35:O35"/>
    <mergeCell ref="P35:Q35"/>
    <mergeCell ref="P33:Q33"/>
    <mergeCell ref="R33:S33"/>
    <mergeCell ref="G34:I34"/>
    <mergeCell ref="J34:K34"/>
    <mergeCell ref="L34:M34"/>
    <mergeCell ref="N34:O34"/>
    <mergeCell ref="P34:Q34"/>
    <mergeCell ref="R34:S34"/>
    <mergeCell ref="R35:S35"/>
    <mergeCell ref="G36:I36"/>
    <mergeCell ref="J36:K36"/>
    <mergeCell ref="L36:M36"/>
    <mergeCell ref="N36:O36"/>
    <mergeCell ref="R28:S29"/>
    <mergeCell ref="U29:AA29"/>
    <mergeCell ref="C22:D22"/>
    <mergeCell ref="E22:G22"/>
    <mergeCell ref="H22:J22"/>
    <mergeCell ref="L22:N22"/>
    <mergeCell ref="O22:P22"/>
    <mergeCell ref="B25:I25"/>
    <mergeCell ref="C33:E36"/>
    <mergeCell ref="F33:F34"/>
    <mergeCell ref="G33:I33"/>
    <mergeCell ref="J33:K33"/>
    <mergeCell ref="L33:M33"/>
    <mergeCell ref="N33:O33"/>
    <mergeCell ref="R31:S31"/>
    <mergeCell ref="F32:I32"/>
    <mergeCell ref="J32:K32"/>
    <mergeCell ref="L32:M32"/>
    <mergeCell ref="N32:O32"/>
    <mergeCell ref="P32:Q32"/>
    <mergeCell ref="R32:S32"/>
    <mergeCell ref="C31:E32"/>
    <mergeCell ref="F31:I31"/>
    <mergeCell ref="J31:K31"/>
    <mergeCell ref="C21:D21"/>
    <mergeCell ref="E21:G21"/>
    <mergeCell ref="H21:J21"/>
    <mergeCell ref="L21:N21"/>
    <mergeCell ref="O21:P21"/>
    <mergeCell ref="J28:K29"/>
    <mergeCell ref="L28:M29"/>
    <mergeCell ref="N28:O29"/>
    <mergeCell ref="P28:Q29"/>
    <mergeCell ref="C19:D19"/>
    <mergeCell ref="E19:G19"/>
    <mergeCell ref="H19:J19"/>
    <mergeCell ref="L19:N19"/>
    <mergeCell ref="O19:P19"/>
    <mergeCell ref="C20:D20"/>
    <mergeCell ref="E20:G20"/>
    <mergeCell ref="H20:J20"/>
    <mergeCell ref="L20:N20"/>
    <mergeCell ref="O20:P20"/>
    <mergeCell ref="C17:D17"/>
    <mergeCell ref="E17:G17"/>
    <mergeCell ref="H17:J17"/>
    <mergeCell ref="L17:N17"/>
    <mergeCell ref="O17:P17"/>
    <mergeCell ref="C18:D18"/>
    <mergeCell ref="E18:G18"/>
    <mergeCell ref="H18:J18"/>
    <mergeCell ref="L18:N18"/>
    <mergeCell ref="O18:P18"/>
    <mergeCell ref="C15:D15"/>
    <mergeCell ref="E15:G15"/>
    <mergeCell ref="H15:J15"/>
    <mergeCell ref="L15:N15"/>
    <mergeCell ref="O15:P15"/>
    <mergeCell ref="C16:D16"/>
    <mergeCell ref="E16:G16"/>
    <mergeCell ref="H16:J16"/>
    <mergeCell ref="L16:N16"/>
    <mergeCell ref="O16:P16"/>
    <mergeCell ref="C13:D13"/>
    <mergeCell ref="E13:G13"/>
    <mergeCell ref="H13:J13"/>
    <mergeCell ref="L13:N13"/>
    <mergeCell ref="O13:P13"/>
    <mergeCell ref="C14:D14"/>
    <mergeCell ref="E14:G14"/>
    <mergeCell ref="H14:J14"/>
    <mergeCell ref="L14:N14"/>
    <mergeCell ref="O14:P14"/>
    <mergeCell ref="B6:O6"/>
    <mergeCell ref="P6:AB6"/>
    <mergeCell ref="C9:L9"/>
    <mergeCell ref="E11:G11"/>
    <mergeCell ref="H11:J11"/>
    <mergeCell ref="L11:N11"/>
    <mergeCell ref="O11:P11"/>
    <mergeCell ref="C12:D12"/>
    <mergeCell ref="E12:G12"/>
    <mergeCell ref="H12:J12"/>
    <mergeCell ref="L12:N12"/>
    <mergeCell ref="O12:P12"/>
  </mergeCells>
  <conditionalFormatting sqref="P38:P41 P37:Q37 P57:Q59 P76 R31 P31:P32 P36 P54:Q54 R48 P48:P49 P72:Q72 R66 P66:P67 P88:Q88 R84 P84:P85 P87 P104:Q104 R100 P100:P101 P103">
    <cfRule type="cellIs" dxfId="203" priority="57" operator="equal">
      <formula>$T$1</formula>
    </cfRule>
  </conditionalFormatting>
  <conditionalFormatting sqref="P35">
    <cfRule type="cellIs" dxfId="202" priority="55" operator="equal">
      <formula>$T$1</formula>
    </cfRule>
  </conditionalFormatting>
  <conditionalFormatting sqref="R35">
    <cfRule type="cellIs" dxfId="201" priority="54" operator="equal">
      <formula>$T$1</formula>
    </cfRule>
  </conditionalFormatting>
  <conditionalFormatting sqref="P56">
    <cfRule type="cellIs" dxfId="200" priority="51" operator="equal">
      <formula>$T$1</formula>
    </cfRule>
  </conditionalFormatting>
  <conditionalFormatting sqref="P75:Q75">
    <cfRule type="cellIs" dxfId="199" priority="33" operator="equal">
      <formula>$T$1</formula>
    </cfRule>
  </conditionalFormatting>
  <conditionalFormatting sqref="P55">
    <cfRule type="cellIs" dxfId="198" priority="35" operator="equal">
      <formula>$T$1</formula>
    </cfRule>
  </conditionalFormatting>
  <conditionalFormatting sqref="P74">
    <cfRule type="cellIs" dxfId="197" priority="31" operator="equal">
      <formula>$T$1</formula>
    </cfRule>
  </conditionalFormatting>
  <conditionalFormatting sqref="P91:Q91">
    <cfRule type="cellIs" dxfId="196" priority="48" operator="equal">
      <formula>$T$1</formula>
    </cfRule>
  </conditionalFormatting>
  <conditionalFormatting sqref="P89:P90">
    <cfRule type="cellIs" dxfId="195" priority="46" operator="equal">
      <formula>$T$1</formula>
    </cfRule>
  </conditionalFormatting>
  <conditionalFormatting sqref="P86">
    <cfRule type="cellIs" dxfId="194" priority="44" operator="equal">
      <formula>$T$1</formula>
    </cfRule>
  </conditionalFormatting>
  <conditionalFormatting sqref="R86">
    <cfRule type="cellIs" dxfId="193" priority="43" operator="equal">
      <formula>$T$1</formula>
    </cfRule>
  </conditionalFormatting>
  <conditionalFormatting sqref="P53">
    <cfRule type="cellIs" dxfId="192" priority="39" operator="equal">
      <formula>$T$1</formula>
    </cfRule>
  </conditionalFormatting>
  <conditionalFormatting sqref="P52">
    <cfRule type="cellIs" dxfId="191" priority="38" operator="equal">
      <formula>$T$1</formula>
    </cfRule>
  </conditionalFormatting>
  <conditionalFormatting sqref="R52">
    <cfRule type="cellIs" dxfId="190" priority="37" operator="equal">
      <formula>$T$1</formula>
    </cfRule>
  </conditionalFormatting>
  <conditionalFormatting sqref="P71">
    <cfRule type="cellIs" dxfId="189" priority="29" operator="equal">
      <formula>$T$1</formula>
    </cfRule>
  </conditionalFormatting>
  <conditionalFormatting sqref="P70">
    <cfRule type="cellIs" dxfId="188" priority="28" operator="equal">
      <formula>$T$1</formula>
    </cfRule>
  </conditionalFormatting>
  <conditionalFormatting sqref="R70">
    <cfRule type="cellIs" dxfId="187" priority="27" operator="equal">
      <formula>$T$1</formula>
    </cfRule>
  </conditionalFormatting>
  <conditionalFormatting sqref="P73">
    <cfRule type="cellIs" dxfId="186" priority="25" operator="equal">
      <formula>$T$1</formula>
    </cfRule>
  </conditionalFormatting>
  <conditionalFormatting sqref="P107:Q107">
    <cfRule type="cellIs" dxfId="185" priority="22" operator="equal">
      <formula>$T$1</formula>
    </cfRule>
  </conditionalFormatting>
  <conditionalFormatting sqref="P105:P106">
    <cfRule type="cellIs" dxfId="184" priority="20" operator="equal">
      <formula>$T$1</formula>
    </cfRule>
  </conditionalFormatting>
  <conditionalFormatting sqref="P102">
    <cfRule type="cellIs" dxfId="183" priority="18" operator="equal">
      <formula>$T$1</formula>
    </cfRule>
  </conditionalFormatting>
  <conditionalFormatting sqref="R102">
    <cfRule type="cellIs" dxfId="182" priority="17" operator="equal">
      <formula>$T$1</formula>
    </cfRule>
  </conditionalFormatting>
  <conditionalFormatting sqref="R33 P33:P34">
    <cfRule type="cellIs" dxfId="181" priority="13" operator="equal">
      <formula>$T$1</formula>
    </cfRule>
  </conditionalFormatting>
  <conditionalFormatting sqref="P51">
    <cfRule type="cellIs" dxfId="180" priority="10" operator="equal">
      <formula>$T$1</formula>
    </cfRule>
  </conditionalFormatting>
  <conditionalFormatting sqref="P50">
    <cfRule type="cellIs" dxfId="179" priority="9" operator="equal">
      <formula>$T$1</formula>
    </cfRule>
  </conditionalFormatting>
  <conditionalFormatting sqref="R50">
    <cfRule type="cellIs" dxfId="178" priority="8" operator="equal">
      <formula>$T$1</formula>
    </cfRule>
  </conditionalFormatting>
  <conditionalFormatting sqref="R51:S51">
    <cfRule type="cellIs" dxfId="177" priority="6" operator="equal">
      <formula>$N$50</formula>
    </cfRule>
  </conditionalFormatting>
  <conditionalFormatting sqref="P69">
    <cfRule type="cellIs" dxfId="176" priority="5" operator="equal">
      <formula>$T$1</formula>
    </cfRule>
  </conditionalFormatting>
  <conditionalFormatting sqref="P68">
    <cfRule type="cellIs" dxfId="175" priority="4" operator="equal">
      <formula>$T$1</formula>
    </cfRule>
  </conditionalFormatting>
  <conditionalFormatting sqref="R68">
    <cfRule type="cellIs" dxfId="174" priority="3" operator="equal">
      <formula>$T$1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" operator="containsText" id="{EF6B2230-7F70-4E69-A41C-2E183334687B}">
            <xm:f>NOT(ISERROR(SEARCH($N$31,R31)))</xm:f>
            <xm:f>$N$31</xm:f>
            <x14:dxf>
              <font>
                <color theme="0"/>
              </font>
            </x14:dxf>
          </x14:cfRule>
          <xm:sqref>R57:S59 R31:R32</xm:sqref>
        </x14:conditionalFormatting>
        <x14:conditionalFormatting xmlns:xm="http://schemas.microsoft.com/office/excel/2006/main">
          <x14:cfRule type="containsText" priority="53" operator="containsText" id="{3692A374-0A96-4EB8-A39E-D70F6DA45C60}">
            <xm:f>NOT(ISERROR(SEARCH($N$31,R35)))</xm:f>
            <xm:f>$N$31</xm:f>
            <x14:dxf>
              <font>
                <color theme="0"/>
              </font>
            </x14:dxf>
          </x14:cfRule>
          <xm:sqref>R35</xm:sqref>
        </x14:conditionalFormatting>
        <x14:conditionalFormatting xmlns:xm="http://schemas.microsoft.com/office/excel/2006/main">
          <x14:cfRule type="containsText" priority="52" operator="containsText" id="{F999BB09-9407-4862-9856-074E7F5D1DBF}">
            <xm:f>NOT(ISERROR(SEARCH($N$35,R36)))</xm:f>
            <xm:f>$N$35</xm:f>
            <x14:dxf>
              <font>
                <color theme="0"/>
              </font>
            </x14:dxf>
          </x14:cfRule>
          <xm:sqref>R36:S36</xm:sqref>
        </x14:conditionalFormatting>
        <x14:conditionalFormatting xmlns:xm="http://schemas.microsoft.com/office/excel/2006/main">
          <x14:cfRule type="containsText" priority="50" operator="containsText" id="{195B7D4A-2EEB-4864-B9D0-3E2493E7510D}">
            <xm:f>NOT(ISERROR(SEARCH($N$31,R48)))</xm:f>
            <xm:f>$N$31</xm:f>
            <x14:dxf>
              <font>
                <color theme="0"/>
              </font>
            </x14:dxf>
          </x14:cfRule>
          <xm:sqref>R48</xm:sqref>
        </x14:conditionalFormatting>
        <x14:conditionalFormatting xmlns:xm="http://schemas.microsoft.com/office/excel/2006/main">
          <x14:cfRule type="containsText" priority="49" operator="containsText" id="{D34EAD57-5ED7-4F46-A121-14BF189B75C9}">
            <xm:f>NOT(ISERROR(SEARCH($N$48,R49)))</xm:f>
            <xm:f>$N$48</xm:f>
            <x14:dxf>
              <font>
                <color theme="0"/>
              </font>
            </x14:dxf>
          </x14:cfRule>
          <xm:sqref>R49:S49</xm:sqref>
        </x14:conditionalFormatting>
        <x14:conditionalFormatting xmlns:xm="http://schemas.microsoft.com/office/excel/2006/main">
          <x14:cfRule type="containsText" priority="32" operator="containsText" id="{29EF230C-AAF9-48E8-809E-69251A60262B}">
            <xm:f>NOT(ISERROR(SEARCH($N$31,R75)))</xm:f>
            <xm:f>$N$31</xm:f>
            <x14:dxf>
              <font>
                <color theme="0"/>
              </font>
            </x14:dxf>
          </x14:cfRule>
          <xm:sqref>R75:S75</xm:sqref>
        </x14:conditionalFormatting>
        <x14:conditionalFormatting xmlns:xm="http://schemas.microsoft.com/office/excel/2006/main">
          <x14:cfRule type="containsText" priority="47" operator="containsText" id="{6B1FC80F-48CE-4EC7-BDA2-BDB90088D9B2}">
            <xm:f>NOT(ISERROR(SEARCH($N$31,R91)))</xm:f>
            <xm:f>$N$31</xm:f>
            <x14:dxf>
              <font>
                <color theme="0"/>
              </font>
            </x14:dxf>
          </x14:cfRule>
          <xm:sqref>R91:S91</xm:sqref>
        </x14:conditionalFormatting>
        <x14:conditionalFormatting xmlns:xm="http://schemas.microsoft.com/office/excel/2006/main">
          <x14:cfRule type="containsText" priority="45" operator="containsText" id="{CCA307C5-2688-40B3-B258-70A5A3DB175B}">
            <xm:f>NOT(ISERROR(SEARCH($N$31,R84)))</xm:f>
            <xm:f>$N$31</xm:f>
            <x14:dxf>
              <font>
                <color theme="0"/>
              </font>
            </x14:dxf>
          </x14:cfRule>
          <xm:sqref>R84</xm:sqref>
        </x14:conditionalFormatting>
        <x14:conditionalFormatting xmlns:xm="http://schemas.microsoft.com/office/excel/2006/main">
          <x14:cfRule type="containsText" priority="42" operator="containsText" id="{62E260A7-ABCD-4BAD-81ED-7E90276E3E6B}">
            <xm:f>NOT(ISERROR(SEARCH($N$31,R86)))</xm:f>
            <xm:f>$N$31</xm:f>
            <x14:dxf>
              <font>
                <color theme="0"/>
              </font>
            </x14:dxf>
          </x14:cfRule>
          <xm:sqref>R86</xm:sqref>
        </x14:conditionalFormatting>
        <x14:conditionalFormatting xmlns:xm="http://schemas.microsoft.com/office/excel/2006/main">
          <x14:cfRule type="containsText" priority="41" operator="containsText" id="{4A56E902-44C6-4897-A443-9F845057195A}">
            <xm:f>NOT(ISERROR(SEARCH($N$35,R87)))</xm:f>
            <xm:f>$N$35</xm:f>
            <x14:dxf>
              <font>
                <color theme="0"/>
              </font>
            </x14:dxf>
          </x14:cfRule>
          <xm:sqref>R87:S87</xm:sqref>
        </x14:conditionalFormatting>
        <x14:conditionalFormatting xmlns:xm="http://schemas.microsoft.com/office/excel/2006/main">
          <x14:cfRule type="containsText" priority="40" operator="containsText" id="{A804B03A-6172-485B-9CCF-4183BE165394}">
            <xm:f>NOT(ISERROR(SEARCH($N$84,R85)))</xm:f>
            <xm:f>$N$84</xm:f>
            <x14:dxf>
              <font>
                <color theme="0"/>
              </font>
            </x14:dxf>
          </x14:cfRule>
          <xm:sqref>R85:S85</xm:sqref>
        </x14:conditionalFormatting>
        <x14:conditionalFormatting xmlns:xm="http://schemas.microsoft.com/office/excel/2006/main">
          <x14:cfRule type="containsText" priority="36" operator="containsText" id="{2B25A1AD-13F1-41E2-B403-3BF231B06630}">
            <xm:f>NOT(ISERROR(SEARCH($N$31,R52)))</xm:f>
            <xm:f>$N$31</xm:f>
            <x14:dxf>
              <font>
                <color theme="0"/>
              </font>
            </x14:dxf>
          </x14:cfRule>
          <xm:sqref>R52</xm:sqref>
        </x14:conditionalFormatting>
        <x14:conditionalFormatting xmlns:xm="http://schemas.microsoft.com/office/excel/2006/main">
          <x14:cfRule type="containsText" priority="34" operator="containsText" id="{21BAB18F-2466-4EA4-9728-34B6D549C3B3}">
            <xm:f>NOT(ISERROR(SEARCH($N$52,R53)))</xm:f>
            <xm:f>$N$52</xm:f>
            <x14:dxf>
              <font>
                <color theme="0"/>
              </font>
            </x14:dxf>
          </x14:cfRule>
          <xm:sqref>R53:S53</xm:sqref>
        </x14:conditionalFormatting>
        <x14:conditionalFormatting xmlns:xm="http://schemas.microsoft.com/office/excel/2006/main">
          <x14:cfRule type="containsText" priority="30" operator="containsText" id="{485958F1-C719-44BD-BBB5-0CD7B03514D0}">
            <xm:f>NOT(ISERROR(SEARCH($N$31,R66)))</xm:f>
            <xm:f>$N$31</xm:f>
            <x14:dxf>
              <font>
                <color theme="0"/>
              </font>
            </x14:dxf>
          </x14:cfRule>
          <xm:sqref>R66</xm:sqref>
        </x14:conditionalFormatting>
        <x14:conditionalFormatting xmlns:xm="http://schemas.microsoft.com/office/excel/2006/main">
          <x14:cfRule type="containsText" priority="26" operator="containsText" id="{C433C0C5-CAF1-4AF6-8044-5DF84ACC919E}">
            <xm:f>NOT(ISERROR(SEARCH($N$31,R70)))</xm:f>
            <xm:f>$N$31</xm:f>
            <x14:dxf>
              <font>
                <color theme="0"/>
              </font>
            </x14:dxf>
          </x14:cfRule>
          <xm:sqref>R70</xm:sqref>
        </x14:conditionalFormatting>
        <x14:conditionalFormatting xmlns:xm="http://schemas.microsoft.com/office/excel/2006/main">
          <x14:cfRule type="containsText" priority="24" operator="containsText" id="{7F6369F5-DEE7-420B-818D-29502756E5B9}">
            <xm:f>NOT(ISERROR(SEARCH($N$66,R67)))</xm:f>
            <xm:f>$N$66</xm:f>
            <x14:dxf>
              <font>
                <color theme="0"/>
              </font>
            </x14:dxf>
          </x14:cfRule>
          <xm:sqref>R67:S67</xm:sqref>
        </x14:conditionalFormatting>
        <x14:conditionalFormatting xmlns:xm="http://schemas.microsoft.com/office/excel/2006/main">
          <x14:cfRule type="containsText" priority="23" operator="containsText" id="{CEEE799A-397E-4CCE-93B3-BAA309A2D1EC}">
            <xm:f>NOT(ISERROR(SEARCH($N$70,R71)))</xm:f>
            <xm:f>$N$70</xm:f>
            <x14:dxf>
              <font>
                <color theme="0"/>
              </font>
            </x14:dxf>
          </x14:cfRule>
          <xm:sqref>R71:S71</xm:sqref>
        </x14:conditionalFormatting>
        <x14:conditionalFormatting xmlns:xm="http://schemas.microsoft.com/office/excel/2006/main">
          <x14:cfRule type="containsText" priority="21" operator="containsText" id="{731F8CA0-0D2B-4F1C-A19D-879686267707}">
            <xm:f>NOT(ISERROR(SEARCH($N$31,R107)))</xm:f>
            <xm:f>$N$31</xm:f>
            <x14:dxf>
              <font>
                <color theme="0"/>
              </font>
            </x14:dxf>
          </x14:cfRule>
          <xm:sqref>R107:S107</xm:sqref>
        </x14:conditionalFormatting>
        <x14:conditionalFormatting xmlns:xm="http://schemas.microsoft.com/office/excel/2006/main">
          <x14:cfRule type="containsText" priority="19" operator="containsText" id="{92A96179-70BA-48F2-A415-2C5ABD349DA1}">
            <xm:f>NOT(ISERROR(SEARCH($N$31,R100)))</xm:f>
            <xm:f>$N$31</xm:f>
            <x14:dxf>
              <font>
                <color theme="0"/>
              </font>
            </x14:dxf>
          </x14:cfRule>
          <xm:sqref>R100</xm:sqref>
        </x14:conditionalFormatting>
        <x14:conditionalFormatting xmlns:xm="http://schemas.microsoft.com/office/excel/2006/main">
          <x14:cfRule type="containsText" priority="16" operator="containsText" id="{D87ED136-FEE9-47E8-A157-FE127CC2E66F}">
            <xm:f>NOT(ISERROR(SEARCH($N$31,R102)))</xm:f>
            <xm:f>$N$31</xm:f>
            <x14:dxf>
              <font>
                <color theme="0"/>
              </font>
            </x14:dxf>
          </x14:cfRule>
          <xm:sqref>R102</xm:sqref>
        </x14:conditionalFormatting>
        <x14:conditionalFormatting xmlns:xm="http://schemas.microsoft.com/office/excel/2006/main">
          <x14:cfRule type="containsText" priority="15" operator="containsText" id="{0778108C-39F4-41C3-AC76-E1DCF6CD6AF4}">
            <xm:f>NOT(ISERROR(SEARCH($N$35,R103)))</xm:f>
            <xm:f>$N$35</xm:f>
            <x14:dxf>
              <font>
                <color theme="0"/>
              </font>
            </x14:dxf>
          </x14:cfRule>
          <xm:sqref>R103:S103</xm:sqref>
        </x14:conditionalFormatting>
        <x14:conditionalFormatting xmlns:xm="http://schemas.microsoft.com/office/excel/2006/main">
          <x14:cfRule type="containsText" priority="14" operator="containsText" id="{22150A68-5D0C-4739-91AA-04A7C1780003}">
            <xm:f>NOT(ISERROR(SEARCH($N$100,R101)))</xm:f>
            <xm:f>$N$100</xm:f>
            <x14:dxf>
              <font>
                <color theme="0"/>
              </font>
            </x14:dxf>
          </x14:cfRule>
          <xm:sqref>R101:S101</xm:sqref>
        </x14:conditionalFormatting>
        <x14:conditionalFormatting xmlns:xm="http://schemas.microsoft.com/office/excel/2006/main">
          <x14:cfRule type="containsText" priority="12" operator="containsText" id="{5F76DE81-D270-4C68-9D71-3BC4D193FE74}">
            <xm:f>NOT(ISERROR(SEARCH($N$31,R33)))</xm:f>
            <xm:f>$N$31</xm:f>
            <x14:dxf>
              <font>
                <color theme="0"/>
              </font>
            </x14:dxf>
          </x14:cfRule>
          <xm:sqref>R33</xm:sqref>
        </x14:conditionalFormatting>
        <x14:conditionalFormatting xmlns:xm="http://schemas.microsoft.com/office/excel/2006/main">
          <x14:cfRule type="containsText" priority="11" operator="containsText" id="{B16EA54C-97F1-4ACB-A7FF-B2B38F8237E8}">
            <xm:f>NOT(ISERROR(SEARCH($N$33,R34)))</xm:f>
            <xm:f>$N$33</xm:f>
            <x14:dxf>
              <font>
                <color theme="0"/>
              </font>
            </x14:dxf>
          </x14:cfRule>
          <xm:sqref>R34</xm:sqref>
        </x14:conditionalFormatting>
        <x14:conditionalFormatting xmlns:xm="http://schemas.microsoft.com/office/excel/2006/main">
          <x14:cfRule type="containsText" priority="7" operator="containsText" id="{6C906091-0D6E-425F-8AF0-9B9374C588EC}">
            <xm:f>NOT(ISERROR(SEARCH($N$31,R50)))</xm:f>
            <xm:f>$N$31</xm:f>
            <x14:dxf>
              <font>
                <color theme="0"/>
              </font>
            </x14:dxf>
          </x14:cfRule>
          <xm:sqref>R50</xm:sqref>
        </x14:conditionalFormatting>
        <x14:conditionalFormatting xmlns:xm="http://schemas.microsoft.com/office/excel/2006/main">
          <x14:cfRule type="containsText" priority="2" operator="containsText" id="{D68E88BE-18C7-4262-98DC-8AFC2DA9AF9D}">
            <xm:f>NOT(ISERROR(SEARCH($N$31,R68)))</xm:f>
            <xm:f>$N$31</xm:f>
            <x14:dxf>
              <font>
                <color theme="0"/>
              </font>
            </x14:dxf>
          </x14:cfRule>
          <xm:sqref>R68</xm:sqref>
        </x14:conditionalFormatting>
        <x14:conditionalFormatting xmlns:xm="http://schemas.microsoft.com/office/excel/2006/main">
          <x14:cfRule type="containsText" priority="1" operator="containsText" id="{C1813BE4-7AD2-4246-B685-4C58F24CA6EA}">
            <xm:f>NOT(ISERROR(SEARCH($N$68,R69)))</xm:f>
            <xm:f>$N$68</xm:f>
            <x14:dxf>
              <font>
                <color theme="0"/>
              </font>
            </x14:dxf>
          </x14:cfRule>
          <xm:sqref>R69:S69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157"/>
  <sheetViews>
    <sheetView showGridLines="0" showRowColHeaders="0" zoomScale="80" zoomScaleNormal="80" workbookViewId="0">
      <selection activeCell="V17" sqref="V17"/>
    </sheetView>
  </sheetViews>
  <sheetFormatPr baseColWidth="10" defaultRowHeight="15" x14ac:dyDescent="0.25"/>
  <cols>
    <col min="1" max="1" width="1.7109375" customWidth="1"/>
    <col min="2" max="2" width="4.7109375" customWidth="1"/>
    <col min="3" max="3" width="18.85546875" customWidth="1"/>
    <col min="4" max="4" width="13.28515625" customWidth="1"/>
    <col min="5" max="6" width="16" customWidth="1"/>
    <col min="7" max="7" width="12.42578125" customWidth="1"/>
    <col min="8" max="8" width="14" customWidth="1"/>
    <col min="9" max="9" width="13.5703125" customWidth="1"/>
    <col min="10" max="10" width="12.140625" customWidth="1"/>
    <col min="11" max="11" width="5.7109375" customWidth="1"/>
    <col min="12" max="12" width="12" customWidth="1"/>
    <col min="13" max="13" width="6.42578125" customWidth="1"/>
    <col min="14" max="14" width="12.140625" customWidth="1"/>
    <col min="15" max="15" width="12.42578125" customWidth="1"/>
    <col min="16" max="16" width="24.28515625" customWidth="1"/>
    <col min="17" max="17" width="9.140625" customWidth="1"/>
    <col min="18" max="18" width="25.85546875" customWidth="1"/>
    <col min="19" max="19" width="8.7109375" customWidth="1"/>
    <col min="20" max="20" width="13.140625" customWidth="1"/>
    <col min="21" max="21" width="0.7109375" style="125" customWidth="1"/>
    <col min="22" max="22" width="11.42578125" customWidth="1"/>
    <col min="23" max="23" width="0.7109375" style="125" customWidth="1"/>
    <col min="24" max="24" width="11.42578125" customWidth="1"/>
    <col min="25" max="25" width="2.28515625" customWidth="1"/>
    <col min="27" max="27" width="0.7109375" customWidth="1"/>
    <col min="29" max="29" width="0.7109375" customWidth="1"/>
    <col min="31" max="31" width="3.7109375" customWidth="1"/>
  </cols>
  <sheetData>
    <row r="1" spans="1:3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2"/>
      <c r="P1" s="32"/>
      <c r="Q1" s="32"/>
      <c r="R1" s="32"/>
      <c r="S1" s="57">
        <v>100</v>
      </c>
      <c r="T1" s="32"/>
      <c r="U1" s="32"/>
      <c r="V1" s="33"/>
      <c r="W1" s="33"/>
      <c r="X1" s="33"/>
      <c r="Y1" s="2"/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2"/>
      <c r="P2" s="32"/>
      <c r="Q2" s="32"/>
      <c r="R2" s="32"/>
      <c r="S2" s="32"/>
      <c r="T2" s="32"/>
      <c r="U2" s="32"/>
      <c r="V2" s="32"/>
      <c r="W2" s="32"/>
      <c r="X2" s="32"/>
      <c r="Y2" s="2"/>
    </row>
    <row r="3" spans="1:3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2"/>
      <c r="P3" s="32"/>
      <c r="Q3" s="32"/>
      <c r="R3" s="32"/>
      <c r="S3" s="32"/>
      <c r="T3" s="32"/>
      <c r="U3" s="32"/>
      <c r="V3" s="32"/>
      <c r="W3" s="32"/>
      <c r="X3" s="32"/>
      <c r="Y3" s="2"/>
    </row>
    <row r="4" spans="1:31" ht="23.25" x14ac:dyDescent="0.35">
      <c r="A4" s="2"/>
      <c r="B4" s="2"/>
      <c r="C4" s="2"/>
      <c r="D4" s="18"/>
      <c r="E4" s="18"/>
      <c r="F4" s="18"/>
      <c r="G4" s="18"/>
      <c r="H4" s="18"/>
      <c r="I4" s="19"/>
      <c r="J4" s="20"/>
      <c r="K4" s="2"/>
      <c r="L4" s="2"/>
      <c r="M4" s="2"/>
      <c r="N4" s="2"/>
      <c r="O4" s="32"/>
      <c r="P4" s="32"/>
      <c r="Q4" s="32"/>
      <c r="R4" s="32"/>
      <c r="S4" s="32"/>
      <c r="T4" s="32"/>
      <c r="U4" s="32"/>
      <c r="V4" s="32"/>
      <c r="W4" s="32"/>
      <c r="X4" s="32"/>
      <c r="Y4" s="2"/>
    </row>
    <row r="5" spans="1:31" x14ac:dyDescent="0.25">
      <c r="A5" s="2"/>
      <c r="B5" s="2"/>
      <c r="C5" s="2"/>
      <c r="D5" s="18"/>
      <c r="E5" s="18"/>
      <c r="F5" s="18"/>
      <c r="G5" s="18"/>
      <c r="H5" s="1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31" ht="22.5" customHeight="1" x14ac:dyDescent="0.25">
      <c r="A6" s="2"/>
      <c r="B6" s="395" t="s">
        <v>18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6" t="s">
        <v>19</v>
      </c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</row>
    <row r="7" spans="1:3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31" ht="17.25" x14ac:dyDescent="0.25">
      <c r="A9" s="2"/>
      <c r="B9" s="2"/>
      <c r="C9" s="405" t="s">
        <v>358</v>
      </c>
      <c r="D9" s="405"/>
      <c r="E9" s="405"/>
      <c r="F9" s="405"/>
      <c r="G9" s="405"/>
      <c r="H9" s="405"/>
      <c r="I9" s="405"/>
      <c r="J9" s="405"/>
      <c r="K9" s="40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31" ht="15.75" thickBot="1" x14ac:dyDescent="0.3">
      <c r="A10" s="2"/>
      <c r="B10" s="2"/>
      <c r="C10" s="80"/>
      <c r="D10" s="80"/>
      <c r="E10" s="80"/>
      <c r="F10" s="80"/>
      <c r="G10" s="80"/>
      <c r="H10" s="80"/>
      <c r="I10" s="80"/>
      <c r="J10" s="80"/>
      <c r="K10" s="48"/>
      <c r="L10" s="48"/>
      <c r="M10" s="48"/>
      <c r="N10" s="48"/>
      <c r="O10" s="48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31" ht="15" customHeight="1" x14ac:dyDescent="0.25">
      <c r="A11" s="2"/>
      <c r="B11" s="2"/>
      <c r="C11" s="80"/>
      <c r="D11" s="244" t="s">
        <v>161</v>
      </c>
      <c r="E11" s="244" t="s">
        <v>162</v>
      </c>
      <c r="F11" s="244" t="s">
        <v>163</v>
      </c>
      <c r="G11" s="690" t="s">
        <v>164</v>
      </c>
      <c r="H11" s="691"/>
      <c r="I11" s="244" t="s">
        <v>165</v>
      </c>
      <c r="J11" s="245" t="s">
        <v>166</v>
      </c>
      <c r="L11" s="78"/>
      <c r="M11" s="78"/>
      <c r="N11" s="569" t="s">
        <v>359</v>
      </c>
      <c r="O11" s="570"/>
      <c r="P11" s="692" t="s">
        <v>167</v>
      </c>
      <c r="Q11" s="693"/>
      <c r="R11" s="2"/>
      <c r="S11" s="2"/>
      <c r="T11" s="2"/>
      <c r="U11" s="2"/>
      <c r="V11" s="2"/>
      <c r="W11" s="2"/>
      <c r="X11" s="2"/>
      <c r="Y11" s="2"/>
    </row>
    <row r="12" spans="1:31" ht="15.75" thickBot="1" x14ac:dyDescent="0.3">
      <c r="A12" s="2"/>
      <c r="B12" s="2"/>
      <c r="C12" s="50"/>
      <c r="D12" s="246" t="s">
        <v>134</v>
      </c>
      <c r="E12" s="246" t="s">
        <v>134</v>
      </c>
      <c r="F12" s="247" t="s">
        <v>134</v>
      </c>
      <c r="G12" s="246" t="s">
        <v>134</v>
      </c>
      <c r="H12" s="248" t="s">
        <v>160</v>
      </c>
      <c r="I12" s="246" t="s">
        <v>134</v>
      </c>
      <c r="J12" s="249" t="s">
        <v>134</v>
      </c>
      <c r="M12" s="229"/>
      <c r="N12" s="252" t="s">
        <v>360</v>
      </c>
      <c r="O12" s="253" t="s">
        <v>361</v>
      </c>
      <c r="P12" s="694"/>
      <c r="Q12" s="695"/>
      <c r="R12" s="2"/>
      <c r="S12" s="2"/>
      <c r="T12" s="2"/>
      <c r="U12" s="2"/>
      <c r="V12" s="2"/>
      <c r="W12" s="2"/>
      <c r="X12" s="2"/>
      <c r="Y12" s="2"/>
    </row>
    <row r="13" spans="1:31" ht="15.75" thickBot="1" x14ac:dyDescent="0.3">
      <c r="A13" s="2"/>
      <c r="B13" s="2"/>
      <c r="C13" s="85" t="s">
        <v>158</v>
      </c>
      <c r="D13" s="86">
        <v>85.17</v>
      </c>
      <c r="E13" s="86">
        <v>75.55</v>
      </c>
      <c r="F13" s="86">
        <v>75.55</v>
      </c>
      <c r="G13" s="87">
        <v>75.55</v>
      </c>
      <c r="H13" s="88">
        <v>359.86</v>
      </c>
      <c r="I13" s="87">
        <v>75.55</v>
      </c>
      <c r="J13" s="230">
        <v>72.86</v>
      </c>
      <c r="M13" s="132"/>
      <c r="N13" s="696">
        <v>50.27</v>
      </c>
      <c r="O13" s="698">
        <v>97.05</v>
      </c>
      <c r="P13" s="565">
        <v>979.08</v>
      </c>
      <c r="Q13" s="566"/>
      <c r="R13" s="2"/>
      <c r="S13" s="2"/>
      <c r="T13" s="2"/>
      <c r="U13" s="2"/>
      <c r="V13" s="2"/>
      <c r="W13" s="2"/>
      <c r="X13" s="2"/>
      <c r="Y13" s="2"/>
    </row>
    <row r="14" spans="1:31" ht="15.75" thickBot="1" x14ac:dyDescent="0.3">
      <c r="A14" s="2"/>
      <c r="B14" s="2"/>
      <c r="C14" s="89" t="s">
        <v>159</v>
      </c>
      <c r="D14" s="82">
        <v>134.25</v>
      </c>
      <c r="E14" s="82">
        <v>118.83</v>
      </c>
      <c r="F14" s="82">
        <v>118.83</v>
      </c>
      <c r="G14" s="83">
        <v>118.83</v>
      </c>
      <c r="H14" s="84">
        <v>568.79</v>
      </c>
      <c r="I14" s="83">
        <v>118.83</v>
      </c>
      <c r="J14" s="231">
        <v>116.37</v>
      </c>
      <c r="M14" s="132"/>
      <c r="N14" s="697"/>
      <c r="O14" s="699"/>
      <c r="P14" s="567"/>
      <c r="Q14" s="568"/>
      <c r="R14" s="2"/>
      <c r="S14" s="2"/>
      <c r="T14" s="2"/>
      <c r="U14" s="2"/>
      <c r="V14" s="2"/>
      <c r="W14" s="2"/>
      <c r="X14" s="2"/>
      <c r="Y14" s="2"/>
    </row>
    <row r="15" spans="1:31" ht="6.95" customHeight="1" thickBot="1" x14ac:dyDescent="0.3">
      <c r="A15" s="2"/>
      <c r="B15" s="2"/>
      <c r="C15" s="77"/>
      <c r="D15" s="77"/>
      <c r="E15" s="77"/>
      <c r="F15" s="81"/>
      <c r="G15" s="79"/>
      <c r="H15" s="79"/>
      <c r="I15" s="79"/>
      <c r="M15" s="79"/>
      <c r="N15" s="461"/>
      <c r="O15" s="46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31" ht="30.75" thickBot="1" x14ac:dyDescent="0.3">
      <c r="A16" s="2"/>
      <c r="B16" s="2"/>
      <c r="C16" s="89" t="s">
        <v>214</v>
      </c>
      <c r="D16" s="250"/>
      <c r="E16" s="86">
        <f>D13-E13</f>
        <v>9.6200000000000045</v>
      </c>
      <c r="F16" s="86">
        <f>D13-F13</f>
        <v>9.6200000000000045</v>
      </c>
      <c r="G16" s="86">
        <f>D13-G13</f>
        <v>9.6200000000000045</v>
      </c>
      <c r="H16" s="250"/>
      <c r="I16" s="87">
        <f>D13-I13</f>
        <v>9.6200000000000045</v>
      </c>
      <c r="J16" s="232">
        <f>D13-J13</f>
        <v>12.310000000000002</v>
      </c>
      <c r="M16" s="79"/>
      <c r="N16" s="229"/>
      <c r="O16" s="229"/>
      <c r="P16" s="464"/>
      <c r="Q16" s="464"/>
      <c r="R16" s="2"/>
      <c r="S16" s="2"/>
      <c r="T16" s="2"/>
      <c r="U16" s="2"/>
      <c r="V16" s="2"/>
      <c r="W16" s="2"/>
      <c r="X16" s="2"/>
      <c r="Y16" s="2"/>
    </row>
    <row r="17" spans="1:32" ht="30.75" thickBot="1" x14ac:dyDescent="0.3">
      <c r="A17" s="2"/>
      <c r="B17" s="2"/>
      <c r="C17" s="90" t="s">
        <v>215</v>
      </c>
      <c r="D17" s="251"/>
      <c r="E17" s="82">
        <f>D14-E14</f>
        <v>15.420000000000002</v>
      </c>
      <c r="F17" s="82">
        <f>D14-F14</f>
        <v>15.420000000000002</v>
      </c>
      <c r="G17" s="82">
        <f>D14-G14</f>
        <v>15.420000000000002</v>
      </c>
      <c r="H17" s="251"/>
      <c r="I17" s="82">
        <f>D14-I14</f>
        <v>15.420000000000002</v>
      </c>
      <c r="J17" s="233">
        <f>D14-J14</f>
        <v>17.879999999999995</v>
      </c>
      <c r="M17" s="79"/>
      <c r="N17" s="229"/>
      <c r="O17" s="229"/>
      <c r="P17" s="464"/>
      <c r="Q17" s="464"/>
      <c r="R17" s="2"/>
      <c r="S17" s="2"/>
      <c r="T17" s="2"/>
      <c r="U17" s="2"/>
      <c r="V17" s="2"/>
      <c r="W17" s="2"/>
      <c r="X17" s="2"/>
      <c r="Y17" s="2"/>
    </row>
    <row r="18" spans="1:32" x14ac:dyDescent="0.25">
      <c r="A18" s="2"/>
      <c r="B18" s="2"/>
      <c r="C18" s="77"/>
      <c r="D18" s="77"/>
      <c r="E18" s="77"/>
      <c r="F18" s="77"/>
      <c r="G18" s="81"/>
      <c r="H18" s="81"/>
      <c r="I18" s="81"/>
      <c r="J18" s="79"/>
      <c r="K18" s="79"/>
      <c r="L18" s="79"/>
      <c r="M18" s="79"/>
      <c r="N18" s="461"/>
      <c r="O18" s="46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32" x14ac:dyDescent="0.25">
      <c r="A19" s="2"/>
      <c r="B19" s="2"/>
      <c r="C19" s="77"/>
      <c r="D19" s="77"/>
      <c r="E19" s="77"/>
      <c r="F19" s="77"/>
      <c r="G19" s="81"/>
      <c r="H19" s="81"/>
      <c r="I19" s="81"/>
      <c r="J19" s="79"/>
      <c r="K19" s="79"/>
      <c r="L19" s="79"/>
      <c r="M19" s="79"/>
      <c r="N19" s="461"/>
      <c r="O19" s="46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32" ht="15.75" thickBot="1" x14ac:dyDescent="0.3">
      <c r="A20" s="2"/>
      <c r="B20" s="2"/>
      <c r="C20" s="36"/>
      <c r="D20" s="36"/>
      <c r="E20" s="36"/>
      <c r="F20" s="36"/>
      <c r="G20" s="51"/>
      <c r="H20" s="51"/>
      <c r="I20" s="51"/>
      <c r="J20" s="79"/>
      <c r="K20" s="54"/>
      <c r="L20" s="54"/>
      <c r="M20" s="54"/>
      <c r="N20" s="50"/>
      <c r="O20" s="50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32" ht="15.75" customHeight="1" x14ac:dyDescent="0.25">
      <c r="A21" s="2"/>
      <c r="B21" s="397" t="s">
        <v>168</v>
      </c>
      <c r="C21" s="398"/>
      <c r="D21" s="398"/>
      <c r="E21" s="398"/>
      <c r="F21" s="398"/>
      <c r="G21" s="398"/>
      <c r="H21" s="398"/>
      <c r="I21" s="62"/>
      <c r="J21" s="62"/>
      <c r="K21" s="62"/>
      <c r="L21" s="6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3"/>
      <c r="AA21" s="223"/>
      <c r="AB21" s="223"/>
      <c r="AC21" s="223"/>
      <c r="AD21" s="223"/>
      <c r="AE21" s="224"/>
    </row>
    <row r="22" spans="1:32" ht="15.75" x14ac:dyDescent="0.25">
      <c r="A22" s="2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49"/>
      <c r="U22" s="49"/>
      <c r="V22" s="49"/>
      <c r="W22" s="49"/>
      <c r="X22" s="49"/>
      <c r="Y22" s="25"/>
      <c r="Z22" s="95"/>
      <c r="AA22" s="95"/>
      <c r="AB22" s="95"/>
      <c r="AC22" s="95"/>
      <c r="AD22" s="95"/>
      <c r="AE22" s="99"/>
    </row>
    <row r="23" spans="1:32" ht="15.75" thickBot="1" x14ac:dyDescent="0.3">
      <c r="A23" s="2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95"/>
      <c r="AA23" s="95"/>
      <c r="AB23" s="95"/>
      <c r="AC23" s="95"/>
      <c r="AD23" s="95"/>
      <c r="AE23" s="99"/>
    </row>
    <row r="24" spans="1:32" ht="15" customHeight="1" x14ac:dyDescent="0.25">
      <c r="A24" s="2"/>
      <c r="B24" s="24"/>
      <c r="C24" s="25"/>
      <c r="D24" s="25"/>
      <c r="E24" s="25"/>
      <c r="F24" s="25"/>
      <c r="G24" s="25"/>
      <c r="H24" s="25"/>
      <c r="I24" s="412" t="s">
        <v>369</v>
      </c>
      <c r="J24" s="413"/>
      <c r="K24" s="412" t="s">
        <v>41</v>
      </c>
      <c r="L24" s="413"/>
      <c r="M24" s="412" t="s">
        <v>363</v>
      </c>
      <c r="N24" s="413"/>
      <c r="O24" s="412" t="s">
        <v>102</v>
      </c>
      <c r="P24" s="413"/>
      <c r="Q24" s="416" t="s">
        <v>364</v>
      </c>
      <c r="R24" s="417"/>
      <c r="S24" s="25"/>
      <c r="T24" s="111"/>
      <c r="U24" s="111"/>
      <c r="V24" s="111"/>
      <c r="W24" s="111"/>
      <c r="X24" s="91"/>
      <c r="Y24" s="25"/>
      <c r="Z24" s="95"/>
      <c r="AA24" s="95"/>
      <c r="AB24" s="95"/>
      <c r="AC24" s="95"/>
      <c r="AD24" s="95"/>
      <c r="AE24" s="99"/>
    </row>
    <row r="25" spans="1:32" ht="60.75" customHeight="1" thickBot="1" x14ac:dyDescent="0.3">
      <c r="A25" s="2"/>
      <c r="B25" s="24"/>
      <c r="C25" s="25"/>
      <c r="D25" s="25"/>
      <c r="E25" s="25"/>
      <c r="F25" s="25"/>
      <c r="G25" s="25"/>
      <c r="H25" s="25"/>
      <c r="I25" s="414"/>
      <c r="J25" s="415"/>
      <c r="K25" s="414"/>
      <c r="L25" s="415"/>
      <c r="M25" s="414"/>
      <c r="N25" s="415"/>
      <c r="O25" s="414"/>
      <c r="P25" s="415"/>
      <c r="Q25" s="418"/>
      <c r="R25" s="419"/>
      <c r="S25" s="25"/>
      <c r="T25" s="480" t="s">
        <v>366</v>
      </c>
      <c r="U25" s="480"/>
      <c r="V25" s="480"/>
      <c r="W25" s="480"/>
      <c r="X25" s="480"/>
      <c r="Y25" s="25"/>
      <c r="Z25" s="480" t="s">
        <v>370</v>
      </c>
      <c r="AA25" s="480"/>
      <c r="AB25" s="480"/>
      <c r="AC25" s="480"/>
      <c r="AD25" s="480"/>
      <c r="AE25" s="99"/>
    </row>
    <row r="26" spans="1:32" ht="5.0999999999999996" customHeight="1" thickBot="1" x14ac:dyDescent="0.3">
      <c r="A26" s="25"/>
      <c r="B26" s="24"/>
      <c r="C26" s="25"/>
      <c r="D26" s="25"/>
      <c r="E26" s="25"/>
      <c r="F26" s="25"/>
      <c r="G26" s="25"/>
      <c r="H26" s="25"/>
      <c r="I26" s="153"/>
      <c r="J26" s="153"/>
      <c r="K26" s="153"/>
      <c r="L26" s="153"/>
      <c r="M26" s="153"/>
      <c r="N26" s="153"/>
      <c r="O26" s="153"/>
      <c r="P26" s="153"/>
      <c r="Q26" s="63"/>
      <c r="R26" s="63"/>
      <c r="S26" s="25"/>
      <c r="T26" s="241"/>
      <c r="U26" s="59"/>
      <c r="V26" s="241"/>
      <c r="W26" s="59"/>
      <c r="X26" s="241"/>
      <c r="Y26" s="25"/>
      <c r="Z26" s="241"/>
      <c r="AA26" s="59"/>
      <c r="AB26" s="241"/>
      <c r="AC26" s="59"/>
      <c r="AD26" s="241"/>
      <c r="AE26" s="99"/>
    </row>
    <row r="27" spans="1:32" ht="29.25" customHeight="1" thickTop="1" thickBot="1" x14ac:dyDescent="0.3">
      <c r="A27" s="2"/>
      <c r="B27" s="24"/>
      <c r="C27" s="481" t="s">
        <v>169</v>
      </c>
      <c r="D27" s="467"/>
      <c r="E27" s="468"/>
      <c r="F27" s="554" t="s">
        <v>172</v>
      </c>
      <c r="G27" s="555"/>
      <c r="H27" s="556"/>
      <c r="I27" s="557">
        <v>1</v>
      </c>
      <c r="J27" s="558"/>
      <c r="K27" s="559"/>
      <c r="L27" s="560"/>
      <c r="M27" s="561">
        <f t="shared" ref="M27:M32" si="0">K27*I27</f>
        <v>0</v>
      </c>
      <c r="N27" s="562"/>
      <c r="O27" s="563"/>
      <c r="P27" s="564"/>
      <c r="Q27" s="579"/>
      <c r="R27" s="580"/>
      <c r="S27" s="25"/>
      <c r="T27" s="242" t="s">
        <v>8</v>
      </c>
      <c r="U27" s="214"/>
      <c r="V27" s="242" t="s">
        <v>105</v>
      </c>
      <c r="W27" s="214"/>
      <c r="X27" s="243" t="s">
        <v>177</v>
      </c>
      <c r="Y27" s="25"/>
      <c r="Z27" s="242" t="s">
        <v>8</v>
      </c>
      <c r="AA27" s="214"/>
      <c r="AB27" s="242" t="s">
        <v>105</v>
      </c>
      <c r="AC27" s="214"/>
      <c r="AD27" s="243" t="s">
        <v>177</v>
      </c>
      <c r="AE27" s="99"/>
    </row>
    <row r="28" spans="1:32" ht="27.75" customHeight="1" thickTop="1" x14ac:dyDescent="0.25">
      <c r="A28" s="2"/>
      <c r="B28" s="24"/>
      <c r="C28" s="482"/>
      <c r="D28" s="483"/>
      <c r="E28" s="484"/>
      <c r="F28" s="514" t="s">
        <v>173</v>
      </c>
      <c r="G28" s="377"/>
      <c r="H28" s="531"/>
      <c r="I28" s="544">
        <v>1</v>
      </c>
      <c r="J28" s="545"/>
      <c r="K28" s="546"/>
      <c r="L28" s="547"/>
      <c r="M28" s="550">
        <f t="shared" si="0"/>
        <v>0</v>
      </c>
      <c r="N28" s="551"/>
      <c r="O28" s="552" t="e">
        <f>((M27-M28)/M27)*100</f>
        <v>#DIV/0!</v>
      </c>
      <c r="P28" s="553"/>
      <c r="Q28" s="548">
        <f>M27-M28</f>
        <v>0</v>
      </c>
      <c r="R28" s="549"/>
      <c r="S28" s="25"/>
      <c r="T28" s="496">
        <f>D13</f>
        <v>85.17</v>
      </c>
      <c r="U28" s="63"/>
      <c r="V28" s="146">
        <f>E13</f>
        <v>75.55</v>
      </c>
      <c r="W28" s="63"/>
      <c r="X28" s="154">
        <f>T28-V28</f>
        <v>9.6200000000000045</v>
      </c>
      <c r="Y28" s="25"/>
      <c r="Z28" s="496">
        <f>5*D13</f>
        <v>425.85</v>
      </c>
      <c r="AA28" s="63"/>
      <c r="AB28" s="146">
        <f>5*E13</f>
        <v>377.75</v>
      </c>
      <c r="AC28" s="63"/>
      <c r="AD28" s="154">
        <f>Z28-AB28</f>
        <v>48.100000000000023</v>
      </c>
      <c r="AE28" s="99"/>
    </row>
    <row r="29" spans="1:32" s="125" customFormat="1" ht="27.75" customHeight="1" x14ac:dyDescent="0.25">
      <c r="A29" s="2"/>
      <c r="B29" s="24"/>
      <c r="C29" s="482"/>
      <c r="D29" s="483"/>
      <c r="E29" s="484"/>
      <c r="F29" s="532" t="s">
        <v>362</v>
      </c>
      <c r="G29" s="366"/>
      <c r="H29" s="399"/>
      <c r="I29" s="533">
        <v>1</v>
      </c>
      <c r="J29" s="534"/>
      <c r="K29" s="535"/>
      <c r="L29" s="536"/>
      <c r="M29" s="537">
        <f t="shared" si="0"/>
        <v>0</v>
      </c>
      <c r="N29" s="538"/>
      <c r="O29" s="539" t="e">
        <f>((M27-M29)/M27)*100</f>
        <v>#DIV/0!</v>
      </c>
      <c r="P29" s="540"/>
      <c r="Q29" s="533">
        <f>M27-M29</f>
        <v>0</v>
      </c>
      <c r="R29" s="534"/>
      <c r="S29" s="25"/>
      <c r="T29" s="496"/>
      <c r="U29" s="63"/>
      <c r="V29" s="144">
        <f>F13</f>
        <v>75.55</v>
      </c>
      <c r="W29" s="63"/>
      <c r="X29" s="155">
        <f>T28-V29</f>
        <v>9.6200000000000045</v>
      </c>
      <c r="Y29" s="25"/>
      <c r="Z29" s="496"/>
      <c r="AA29" s="63"/>
      <c r="AB29" s="144">
        <f>5*F13</f>
        <v>377.75</v>
      </c>
      <c r="AC29" s="63"/>
      <c r="AD29" s="155">
        <f>Z28-AB29</f>
        <v>48.100000000000023</v>
      </c>
      <c r="AE29" s="99"/>
    </row>
    <row r="30" spans="1:32" ht="27" customHeight="1" x14ac:dyDescent="0.25">
      <c r="A30" s="2"/>
      <c r="B30" s="24"/>
      <c r="C30" s="482"/>
      <c r="D30" s="483"/>
      <c r="E30" s="484"/>
      <c r="F30" s="532" t="s">
        <v>175</v>
      </c>
      <c r="G30" s="366"/>
      <c r="H30" s="399"/>
      <c r="I30" s="533">
        <v>1</v>
      </c>
      <c r="J30" s="534"/>
      <c r="K30" s="535"/>
      <c r="L30" s="536"/>
      <c r="M30" s="537">
        <f t="shared" si="0"/>
        <v>0</v>
      </c>
      <c r="N30" s="538"/>
      <c r="O30" s="539" t="e">
        <f>((M27-M30)/M27)*100</f>
        <v>#DIV/0!</v>
      </c>
      <c r="P30" s="540"/>
      <c r="Q30" s="533">
        <f>M27-M30</f>
        <v>0</v>
      </c>
      <c r="R30" s="534"/>
      <c r="S30" s="25"/>
      <c r="T30" s="496"/>
      <c r="U30" s="63"/>
      <c r="V30" s="141">
        <f>G13</f>
        <v>75.55</v>
      </c>
      <c r="W30" s="153"/>
      <c r="X30" s="156">
        <f>T28-V30</f>
        <v>9.6200000000000045</v>
      </c>
      <c r="Y30" s="25"/>
      <c r="Z30" s="496"/>
      <c r="AA30" s="63"/>
      <c r="AB30" s="141">
        <f>H13</f>
        <v>359.86</v>
      </c>
      <c r="AC30" s="153"/>
      <c r="AD30" s="156">
        <f>Z28-AB30</f>
        <v>65.990000000000009</v>
      </c>
      <c r="AE30" s="99"/>
      <c r="AF30" s="95"/>
    </row>
    <row r="31" spans="1:32" ht="25.5" customHeight="1" x14ac:dyDescent="0.25">
      <c r="A31" s="2"/>
      <c r="B31" s="24"/>
      <c r="C31" s="482"/>
      <c r="D31" s="483"/>
      <c r="E31" s="484"/>
      <c r="F31" s="532" t="s">
        <v>174</v>
      </c>
      <c r="G31" s="366"/>
      <c r="H31" s="399"/>
      <c r="I31" s="533">
        <v>1</v>
      </c>
      <c r="J31" s="534"/>
      <c r="K31" s="535"/>
      <c r="L31" s="536"/>
      <c r="M31" s="537">
        <f t="shared" si="0"/>
        <v>0</v>
      </c>
      <c r="N31" s="538"/>
      <c r="O31" s="539" t="e">
        <f>((M27-M31)/M27)*100</f>
        <v>#DIV/0!</v>
      </c>
      <c r="P31" s="540"/>
      <c r="Q31" s="533">
        <f>M27-M31</f>
        <v>0</v>
      </c>
      <c r="R31" s="534"/>
      <c r="S31" s="48"/>
      <c r="T31" s="496"/>
      <c r="U31" s="63"/>
      <c r="V31" s="157">
        <f>I13</f>
        <v>75.55</v>
      </c>
      <c r="W31" s="147"/>
      <c r="X31" s="156">
        <f>T28-V31</f>
        <v>9.6200000000000045</v>
      </c>
      <c r="Y31" s="25"/>
      <c r="Z31" s="496"/>
      <c r="AA31" s="63"/>
      <c r="AB31" s="157">
        <f>5*I13</f>
        <v>377.75</v>
      </c>
      <c r="AC31" s="147"/>
      <c r="AD31" s="156">
        <f>Z28-AB31</f>
        <v>48.100000000000023</v>
      </c>
      <c r="AE31" s="99"/>
    </row>
    <row r="32" spans="1:32" ht="25.5" customHeight="1" thickBot="1" x14ac:dyDescent="0.3">
      <c r="A32" s="2"/>
      <c r="B32" s="24"/>
      <c r="C32" s="469"/>
      <c r="D32" s="470"/>
      <c r="E32" s="471"/>
      <c r="F32" s="414" t="s">
        <v>176</v>
      </c>
      <c r="G32" s="444"/>
      <c r="H32" s="541"/>
      <c r="I32" s="433">
        <v>1</v>
      </c>
      <c r="J32" s="434"/>
      <c r="K32" s="452"/>
      <c r="L32" s="571"/>
      <c r="M32" s="572">
        <f t="shared" si="0"/>
        <v>0</v>
      </c>
      <c r="N32" s="573"/>
      <c r="O32" s="574" t="e">
        <f>((M27-M32)/M27)*100</f>
        <v>#DIV/0!</v>
      </c>
      <c r="P32" s="575"/>
      <c r="Q32" s="433">
        <f>M27-M32</f>
        <v>0</v>
      </c>
      <c r="R32" s="434"/>
      <c r="S32" s="48"/>
      <c r="T32" s="497"/>
      <c r="U32" s="63"/>
      <c r="V32" s="157">
        <f>J13</f>
        <v>72.86</v>
      </c>
      <c r="W32" s="147"/>
      <c r="X32" s="156">
        <f>T28-V32</f>
        <v>12.310000000000002</v>
      </c>
      <c r="Y32" s="25"/>
      <c r="Z32" s="497"/>
      <c r="AA32" s="63"/>
      <c r="AB32" s="157">
        <f>5*J13</f>
        <v>364.3</v>
      </c>
      <c r="AC32" s="147"/>
      <c r="AD32" s="156">
        <f>Z28-AB32</f>
        <v>61.550000000000011</v>
      </c>
      <c r="AE32" s="99"/>
    </row>
    <row r="33" spans="1:31" ht="25.5" customHeight="1" x14ac:dyDescent="0.25">
      <c r="A33" s="2"/>
      <c r="B33" s="24"/>
      <c r="C33" s="153"/>
      <c r="D33" s="153"/>
      <c r="E33" s="153"/>
      <c r="F33" s="153"/>
      <c r="G33" s="153"/>
      <c r="H33" s="153"/>
      <c r="I33" s="34"/>
      <c r="J33" s="34"/>
      <c r="K33" s="35"/>
      <c r="L33" s="35"/>
      <c r="M33" s="36"/>
      <c r="N33" s="36"/>
      <c r="O33" s="151"/>
      <c r="P33" s="151"/>
      <c r="Q33" s="152"/>
      <c r="R33" s="152"/>
      <c r="S33" s="48"/>
      <c r="T33" s="150"/>
      <c r="U33" s="150"/>
      <c r="V33" s="150"/>
      <c r="W33" s="150"/>
      <c r="X33" s="150"/>
      <c r="Y33" s="25"/>
      <c r="Z33" s="95"/>
      <c r="AA33" s="95"/>
      <c r="AB33" s="95"/>
      <c r="AC33" s="95"/>
      <c r="AD33" s="95"/>
      <c r="AE33" s="99"/>
    </row>
    <row r="34" spans="1:31" ht="99.75" customHeight="1" x14ac:dyDescent="0.25">
      <c r="A34" s="2"/>
      <c r="B34" s="24"/>
      <c r="C34" s="153"/>
      <c r="D34" s="153"/>
      <c r="E34" s="153"/>
      <c r="F34" s="153"/>
      <c r="G34" s="153"/>
      <c r="H34" s="153"/>
      <c r="I34" s="34"/>
      <c r="J34" s="34"/>
      <c r="K34" s="35"/>
      <c r="L34" s="35"/>
      <c r="M34" s="36"/>
      <c r="N34" s="36"/>
      <c r="O34" s="371" t="s">
        <v>90</v>
      </c>
      <c r="P34" s="371"/>
      <c r="Q34" s="372" t="s">
        <v>365</v>
      </c>
      <c r="R34" s="372"/>
      <c r="S34" s="25"/>
      <c r="T34" s="505" t="s">
        <v>368</v>
      </c>
      <c r="U34" s="505"/>
      <c r="V34" s="505"/>
      <c r="W34" s="150"/>
      <c r="X34" s="92">
        <v>979.08</v>
      </c>
      <c r="Y34" s="25"/>
      <c r="Z34" s="505" t="s">
        <v>368</v>
      </c>
      <c r="AA34" s="505"/>
      <c r="AB34" s="505"/>
      <c r="AC34" s="150"/>
      <c r="AD34" s="92">
        <f>5*P13</f>
        <v>4895.4000000000005</v>
      </c>
      <c r="AE34" s="99"/>
    </row>
    <row r="35" spans="1:31" s="125" customFormat="1" ht="5.0999999999999996" customHeight="1" x14ac:dyDescent="0.25">
      <c r="A35" s="2"/>
      <c r="B35" s="24"/>
      <c r="C35" s="153"/>
      <c r="D35" s="153"/>
      <c r="E35" s="153"/>
      <c r="F35" s="153"/>
      <c r="G35" s="153"/>
      <c r="H35" s="153"/>
      <c r="I35" s="34"/>
      <c r="J35" s="34"/>
      <c r="K35" s="35"/>
      <c r="L35" s="35"/>
      <c r="M35" s="36"/>
      <c r="N35" s="36"/>
      <c r="O35" s="142"/>
      <c r="P35" s="142"/>
      <c r="Q35" s="143"/>
      <c r="R35" s="143"/>
      <c r="S35" s="48"/>
      <c r="T35" s="150"/>
      <c r="U35" s="150"/>
      <c r="V35" s="150"/>
      <c r="W35" s="150"/>
      <c r="X35" s="147"/>
      <c r="Y35" s="48"/>
      <c r="Z35" s="150"/>
      <c r="AA35" s="150"/>
      <c r="AB35" s="150"/>
      <c r="AC35" s="150"/>
      <c r="AD35" s="147"/>
      <c r="AE35" s="99"/>
    </row>
    <row r="36" spans="1:31" s="125" customFormat="1" ht="99.75" customHeight="1" x14ac:dyDescent="0.25">
      <c r="A36" s="2"/>
      <c r="B36" s="24"/>
      <c r="C36" s="153"/>
      <c r="D36" s="153"/>
      <c r="E36" s="153"/>
      <c r="F36" s="153"/>
      <c r="G36" s="153"/>
      <c r="H36" s="153"/>
      <c r="I36" s="34"/>
      <c r="J36" s="34"/>
      <c r="K36" s="35"/>
      <c r="L36" s="35"/>
      <c r="M36" s="36"/>
      <c r="N36" s="36"/>
      <c r="O36" s="142"/>
      <c r="P36" s="142"/>
      <c r="Q36" s="143"/>
      <c r="R36" s="143"/>
      <c r="S36" s="25"/>
      <c r="T36" s="505" t="s">
        <v>367</v>
      </c>
      <c r="U36" s="505"/>
      <c r="V36" s="505"/>
      <c r="W36" s="150"/>
      <c r="X36" s="92">
        <f>O13</f>
        <v>97.05</v>
      </c>
      <c r="Y36" s="25"/>
      <c r="Z36" s="505" t="s">
        <v>367</v>
      </c>
      <c r="AA36" s="505"/>
      <c r="AB36" s="505"/>
      <c r="AC36" s="150"/>
      <c r="AD36" s="92">
        <f>5*O13</f>
        <v>485.25</v>
      </c>
      <c r="AE36" s="99"/>
    </row>
    <row r="37" spans="1:31" ht="15.75" thickBot="1" x14ac:dyDescent="0.3">
      <c r="A37" s="2"/>
      <c r="B37" s="27"/>
      <c r="C37" s="41"/>
      <c r="D37" s="41"/>
      <c r="E37" s="41"/>
      <c r="F37" s="41"/>
      <c r="G37" s="41"/>
      <c r="H37" s="41"/>
      <c r="I37" s="42"/>
      <c r="J37" s="42"/>
      <c r="K37" s="43"/>
      <c r="L37" s="43"/>
      <c r="M37" s="44"/>
      <c r="N37" s="44"/>
      <c r="O37" s="158"/>
      <c r="P37" s="158"/>
      <c r="Q37" s="159"/>
      <c r="R37" s="159"/>
      <c r="S37" s="28"/>
      <c r="T37" s="44"/>
      <c r="U37" s="44"/>
      <c r="V37" s="44"/>
      <c r="W37" s="44"/>
      <c r="X37" s="44"/>
      <c r="Y37" s="28"/>
      <c r="Z37" s="112"/>
      <c r="AA37" s="112"/>
      <c r="AB37" s="112"/>
      <c r="AC37" s="112"/>
      <c r="AD37" s="112"/>
      <c r="AE37" s="103"/>
    </row>
    <row r="38" spans="1:31" x14ac:dyDescent="0.25">
      <c r="A38" s="2"/>
      <c r="B38" s="25"/>
      <c r="C38" s="31"/>
      <c r="D38" s="31"/>
      <c r="E38" s="31"/>
      <c r="F38" s="31"/>
      <c r="G38" s="31"/>
      <c r="H38" s="31"/>
      <c r="I38" s="34"/>
      <c r="J38" s="34"/>
      <c r="K38" s="35"/>
      <c r="L38" s="35"/>
      <c r="M38" s="36"/>
      <c r="N38" s="36"/>
      <c r="O38" s="39"/>
      <c r="P38" s="39"/>
      <c r="Q38" s="40"/>
      <c r="R38" s="40"/>
      <c r="S38" s="25"/>
      <c r="T38" s="36"/>
      <c r="U38" s="36"/>
      <c r="V38" s="36"/>
      <c r="W38" s="36"/>
      <c r="X38" s="36"/>
      <c r="Y38" s="25"/>
    </row>
    <row r="39" spans="1:31" ht="15.75" thickBot="1" x14ac:dyDescent="0.3">
      <c r="A39" s="2"/>
      <c r="B39" s="25"/>
      <c r="C39" s="31"/>
      <c r="D39" s="31"/>
      <c r="E39" s="31"/>
      <c r="F39" s="31"/>
      <c r="G39" s="31"/>
      <c r="H39" s="31"/>
      <c r="I39" s="34"/>
      <c r="J39" s="34"/>
      <c r="K39" s="35"/>
      <c r="L39" s="35"/>
      <c r="M39" s="36"/>
      <c r="N39" s="36"/>
      <c r="O39" s="39"/>
      <c r="P39" s="39"/>
      <c r="Q39" s="40"/>
      <c r="R39" s="40"/>
      <c r="S39" s="25"/>
      <c r="T39" s="36"/>
      <c r="U39" s="36"/>
      <c r="V39" s="36"/>
      <c r="W39" s="36"/>
      <c r="X39" s="36"/>
      <c r="Y39" s="25"/>
    </row>
    <row r="40" spans="1:31" ht="15.75" customHeight="1" x14ac:dyDescent="0.25">
      <c r="A40" s="2"/>
      <c r="B40" s="397" t="s">
        <v>184</v>
      </c>
      <c r="C40" s="398"/>
      <c r="D40" s="398"/>
      <c r="E40" s="398"/>
      <c r="F40" s="398"/>
      <c r="G40" s="398"/>
      <c r="H40" s="398"/>
      <c r="I40" s="62"/>
      <c r="J40" s="62"/>
      <c r="K40" s="62"/>
      <c r="L40" s="6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3"/>
      <c r="AA40" s="223"/>
      <c r="AB40" s="223"/>
      <c r="AC40" s="223"/>
      <c r="AD40" s="223"/>
      <c r="AE40" s="224"/>
    </row>
    <row r="41" spans="1:31" ht="15.75" x14ac:dyDescent="0.25">
      <c r="A41" s="2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49"/>
      <c r="U41" s="49"/>
      <c r="V41" s="49"/>
      <c r="W41" s="49"/>
      <c r="X41" s="49"/>
      <c r="Y41" s="25"/>
      <c r="Z41" s="95"/>
      <c r="AA41" s="95"/>
      <c r="AB41" s="95"/>
      <c r="AC41" s="95"/>
      <c r="AD41" s="95"/>
      <c r="AE41" s="99"/>
    </row>
    <row r="42" spans="1:31" ht="15.75" thickBot="1" x14ac:dyDescent="0.3">
      <c r="A42" s="2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95"/>
      <c r="AA42" s="95"/>
      <c r="AB42" s="95"/>
      <c r="AC42" s="95"/>
      <c r="AD42" s="95"/>
      <c r="AE42" s="99"/>
    </row>
    <row r="43" spans="1:31" ht="15" customHeight="1" x14ac:dyDescent="0.25">
      <c r="A43" s="2"/>
      <c r="B43" s="24"/>
      <c r="C43" s="25"/>
      <c r="D43" s="25"/>
      <c r="E43" s="25"/>
      <c r="F43" s="25"/>
      <c r="G43" s="25"/>
      <c r="H43" s="25"/>
      <c r="I43" s="412" t="s">
        <v>170</v>
      </c>
      <c r="J43" s="413"/>
      <c r="K43" s="412" t="s">
        <v>41</v>
      </c>
      <c r="L43" s="413"/>
      <c r="M43" s="412" t="s">
        <v>171</v>
      </c>
      <c r="N43" s="413"/>
      <c r="O43" s="412" t="s">
        <v>102</v>
      </c>
      <c r="P43" s="413"/>
      <c r="Q43" s="416" t="s">
        <v>372</v>
      </c>
      <c r="R43" s="417"/>
      <c r="S43" s="25"/>
      <c r="T43" s="111"/>
      <c r="U43" s="111"/>
      <c r="V43" s="111"/>
      <c r="W43" s="91"/>
      <c r="X43" s="91"/>
      <c r="Y43" s="25"/>
      <c r="Z43" s="95"/>
      <c r="AA43" s="95"/>
      <c r="AB43" s="95"/>
      <c r="AC43" s="95"/>
      <c r="AD43" s="95"/>
      <c r="AE43" s="99"/>
    </row>
    <row r="44" spans="1:31" ht="63" customHeight="1" thickBot="1" x14ac:dyDescent="0.3">
      <c r="A44" s="2"/>
      <c r="B44" s="24"/>
      <c r="C44" s="25"/>
      <c r="D44" s="25"/>
      <c r="E44" s="25"/>
      <c r="F44" s="25"/>
      <c r="G44" s="25"/>
      <c r="H44" s="25"/>
      <c r="I44" s="414"/>
      <c r="J44" s="415"/>
      <c r="K44" s="414"/>
      <c r="L44" s="415"/>
      <c r="M44" s="414"/>
      <c r="N44" s="415"/>
      <c r="O44" s="414"/>
      <c r="P44" s="415"/>
      <c r="Q44" s="418"/>
      <c r="R44" s="419"/>
      <c r="S44" s="25"/>
      <c r="T44" s="480" t="s">
        <v>366</v>
      </c>
      <c r="U44" s="480"/>
      <c r="V44" s="480"/>
      <c r="W44" s="480"/>
      <c r="X44" s="480"/>
      <c r="Y44" s="25"/>
      <c r="Z44" s="480" t="s">
        <v>370</v>
      </c>
      <c r="AA44" s="480"/>
      <c r="AB44" s="480"/>
      <c r="AC44" s="480"/>
      <c r="AD44" s="480"/>
      <c r="AE44" s="99"/>
    </row>
    <row r="45" spans="1:31" ht="5.0999999999999996" customHeight="1" thickBot="1" x14ac:dyDescent="0.3">
      <c r="A45" s="2"/>
      <c r="B45" s="24"/>
      <c r="C45" s="25"/>
      <c r="D45" s="25"/>
      <c r="E45" s="25"/>
      <c r="F45" s="25"/>
      <c r="G45" s="25"/>
      <c r="H45" s="25"/>
      <c r="I45" s="153"/>
      <c r="J45" s="153"/>
      <c r="K45" s="153"/>
      <c r="L45" s="153"/>
      <c r="M45" s="153"/>
      <c r="N45" s="153"/>
      <c r="O45" s="153"/>
      <c r="P45" s="153"/>
      <c r="Q45" s="63"/>
      <c r="R45" s="63"/>
      <c r="S45" s="25"/>
      <c r="T45" s="241"/>
      <c r="U45" s="59"/>
      <c r="V45" s="241"/>
      <c r="W45" s="59"/>
      <c r="X45" s="241"/>
      <c r="Y45" s="25"/>
      <c r="Z45" s="241"/>
      <c r="AA45" s="59"/>
      <c r="AB45" s="241"/>
      <c r="AC45" s="59"/>
      <c r="AD45" s="241"/>
      <c r="AE45" s="99"/>
    </row>
    <row r="46" spans="1:31" ht="29.25" customHeight="1" thickTop="1" thickBot="1" x14ac:dyDescent="0.3">
      <c r="A46" s="2"/>
      <c r="B46" s="24"/>
      <c r="C46" s="481" t="s">
        <v>178</v>
      </c>
      <c r="D46" s="467"/>
      <c r="E46" s="468"/>
      <c r="F46" s="554" t="s">
        <v>179</v>
      </c>
      <c r="G46" s="555"/>
      <c r="H46" s="556"/>
      <c r="I46" s="557">
        <v>2</v>
      </c>
      <c r="J46" s="558"/>
      <c r="K46" s="559"/>
      <c r="L46" s="560"/>
      <c r="M46" s="561">
        <f t="shared" ref="M46:M51" si="1">K46*I46</f>
        <v>0</v>
      </c>
      <c r="N46" s="562"/>
      <c r="O46" s="582"/>
      <c r="P46" s="564"/>
      <c r="Q46" s="579"/>
      <c r="R46" s="580"/>
      <c r="S46" s="25"/>
      <c r="T46" s="242" t="s">
        <v>8</v>
      </c>
      <c r="U46" s="214"/>
      <c r="V46" s="242" t="s">
        <v>105</v>
      </c>
      <c r="W46" s="214"/>
      <c r="X46" s="243" t="s">
        <v>177</v>
      </c>
      <c r="Y46" s="25"/>
      <c r="Z46" s="242" t="s">
        <v>8</v>
      </c>
      <c r="AA46" s="214"/>
      <c r="AB46" s="242" t="s">
        <v>105</v>
      </c>
      <c r="AC46" s="214"/>
      <c r="AD46" s="243" t="s">
        <v>177</v>
      </c>
      <c r="AE46" s="99"/>
    </row>
    <row r="47" spans="1:31" ht="29.25" customHeight="1" thickTop="1" x14ac:dyDescent="0.25">
      <c r="A47" s="2"/>
      <c r="B47" s="24"/>
      <c r="C47" s="482"/>
      <c r="D47" s="483"/>
      <c r="E47" s="484"/>
      <c r="F47" s="514" t="s">
        <v>180</v>
      </c>
      <c r="G47" s="377"/>
      <c r="H47" s="531"/>
      <c r="I47" s="544">
        <v>2</v>
      </c>
      <c r="J47" s="545"/>
      <c r="K47" s="546"/>
      <c r="L47" s="547"/>
      <c r="M47" s="550">
        <f t="shared" si="1"/>
        <v>0</v>
      </c>
      <c r="N47" s="551"/>
      <c r="O47" s="581" t="e">
        <f>((M46-M47)/M46)*100</f>
        <v>#DIV/0!</v>
      </c>
      <c r="P47" s="553"/>
      <c r="Q47" s="548">
        <f>M46-M47</f>
        <v>0</v>
      </c>
      <c r="R47" s="549"/>
      <c r="S47" s="25"/>
      <c r="T47" s="496">
        <f>2*D14</f>
        <v>268.5</v>
      </c>
      <c r="U47" s="63"/>
      <c r="V47" s="146">
        <f>2*E14</f>
        <v>237.66</v>
      </c>
      <c r="W47" s="63"/>
      <c r="X47" s="154">
        <f>$T$47-V47</f>
        <v>30.840000000000003</v>
      </c>
      <c r="Y47" s="25"/>
      <c r="Z47" s="496">
        <f>5*D14</f>
        <v>671.25</v>
      </c>
      <c r="AA47" s="63"/>
      <c r="AB47" s="146">
        <f>5*E14</f>
        <v>594.15</v>
      </c>
      <c r="AC47" s="63"/>
      <c r="AD47" s="154">
        <f>$Z$47-AB47</f>
        <v>77.100000000000023</v>
      </c>
      <c r="AE47" s="99"/>
    </row>
    <row r="48" spans="1:31" s="125" customFormat="1" ht="29.25" customHeight="1" x14ac:dyDescent="0.25">
      <c r="A48" s="2"/>
      <c r="B48" s="24"/>
      <c r="C48" s="482"/>
      <c r="D48" s="483"/>
      <c r="E48" s="484"/>
      <c r="F48" s="532" t="s">
        <v>371</v>
      </c>
      <c r="G48" s="366"/>
      <c r="H48" s="399"/>
      <c r="I48" s="533">
        <v>2</v>
      </c>
      <c r="J48" s="534"/>
      <c r="K48" s="535"/>
      <c r="L48" s="536"/>
      <c r="M48" s="537">
        <f t="shared" si="1"/>
        <v>0</v>
      </c>
      <c r="N48" s="538"/>
      <c r="O48" s="542" t="e">
        <f>((M46-M48)/M46)*100</f>
        <v>#DIV/0!</v>
      </c>
      <c r="P48" s="543"/>
      <c r="Q48" s="533">
        <f>M46-M48</f>
        <v>0</v>
      </c>
      <c r="R48" s="534"/>
      <c r="S48" s="25"/>
      <c r="T48" s="496"/>
      <c r="U48" s="63"/>
      <c r="V48" s="144">
        <f>2*F14</f>
        <v>237.66</v>
      </c>
      <c r="W48" s="63"/>
      <c r="X48" s="154">
        <f t="shared" ref="X48:X51" si="2">$T$47-V48</f>
        <v>30.840000000000003</v>
      </c>
      <c r="Y48" s="25"/>
      <c r="Z48" s="496"/>
      <c r="AA48" s="63"/>
      <c r="AB48" s="144">
        <f>5*F14</f>
        <v>594.15</v>
      </c>
      <c r="AC48" s="63"/>
      <c r="AD48" s="154">
        <f t="shared" ref="AD48:AD51" si="3">$Z$47-AB48</f>
        <v>77.100000000000023</v>
      </c>
      <c r="AE48" s="99"/>
    </row>
    <row r="49" spans="1:31" ht="29.25" customHeight="1" x14ac:dyDescent="0.25">
      <c r="A49" s="2"/>
      <c r="B49" s="24"/>
      <c r="C49" s="482"/>
      <c r="D49" s="483"/>
      <c r="E49" s="484"/>
      <c r="F49" s="532" t="s">
        <v>373</v>
      </c>
      <c r="G49" s="366"/>
      <c r="H49" s="399"/>
      <c r="I49" s="533">
        <v>2</v>
      </c>
      <c r="J49" s="534"/>
      <c r="K49" s="535"/>
      <c r="L49" s="536"/>
      <c r="M49" s="537">
        <f t="shared" si="1"/>
        <v>0</v>
      </c>
      <c r="N49" s="538"/>
      <c r="O49" s="542" t="e">
        <f>((M46-M49)/M46)*100</f>
        <v>#DIV/0!</v>
      </c>
      <c r="P49" s="543"/>
      <c r="Q49" s="533">
        <f>M46-M49</f>
        <v>0</v>
      </c>
      <c r="R49" s="534"/>
      <c r="S49" s="25"/>
      <c r="T49" s="496"/>
      <c r="U49" s="63"/>
      <c r="V49" s="141">
        <f>2*G14</f>
        <v>237.66</v>
      </c>
      <c r="W49" s="153"/>
      <c r="X49" s="154">
        <f t="shared" si="2"/>
        <v>30.840000000000003</v>
      </c>
      <c r="Y49" s="25"/>
      <c r="Z49" s="496"/>
      <c r="AA49" s="63"/>
      <c r="AB49" s="141">
        <f>H14</f>
        <v>568.79</v>
      </c>
      <c r="AC49" s="153"/>
      <c r="AD49" s="154">
        <f t="shared" si="3"/>
        <v>102.46000000000004</v>
      </c>
      <c r="AE49" s="99"/>
    </row>
    <row r="50" spans="1:31" ht="29.25" customHeight="1" x14ac:dyDescent="0.25">
      <c r="A50" s="2"/>
      <c r="B50" s="24"/>
      <c r="C50" s="482"/>
      <c r="D50" s="483"/>
      <c r="E50" s="484"/>
      <c r="F50" s="532" t="s">
        <v>182</v>
      </c>
      <c r="G50" s="366"/>
      <c r="H50" s="399"/>
      <c r="I50" s="533">
        <v>2</v>
      </c>
      <c r="J50" s="534"/>
      <c r="K50" s="535"/>
      <c r="L50" s="536"/>
      <c r="M50" s="537">
        <f t="shared" si="1"/>
        <v>0</v>
      </c>
      <c r="N50" s="538"/>
      <c r="O50" s="542" t="e">
        <f>((M46-M50)/M46)*100</f>
        <v>#DIV/0!</v>
      </c>
      <c r="P50" s="543"/>
      <c r="Q50" s="533">
        <f>M46-M50</f>
        <v>0</v>
      </c>
      <c r="R50" s="534"/>
      <c r="S50" s="48"/>
      <c r="T50" s="496"/>
      <c r="U50" s="63"/>
      <c r="V50" s="157">
        <f>2*I14</f>
        <v>237.66</v>
      </c>
      <c r="W50" s="147"/>
      <c r="X50" s="154">
        <f t="shared" si="2"/>
        <v>30.840000000000003</v>
      </c>
      <c r="Y50" s="25"/>
      <c r="Z50" s="496"/>
      <c r="AA50" s="63"/>
      <c r="AB50" s="157">
        <f>5*I14</f>
        <v>594.15</v>
      </c>
      <c r="AC50" s="147"/>
      <c r="AD50" s="154">
        <f t="shared" si="3"/>
        <v>77.100000000000023</v>
      </c>
      <c r="AE50" s="99"/>
    </row>
    <row r="51" spans="1:31" ht="29.25" customHeight="1" thickBot="1" x14ac:dyDescent="0.3">
      <c r="A51" s="2"/>
      <c r="B51" s="24"/>
      <c r="C51" s="469"/>
      <c r="D51" s="470"/>
      <c r="E51" s="471"/>
      <c r="F51" s="414" t="s">
        <v>183</v>
      </c>
      <c r="G51" s="444"/>
      <c r="H51" s="541"/>
      <c r="I51" s="433">
        <v>2</v>
      </c>
      <c r="J51" s="434"/>
      <c r="K51" s="452"/>
      <c r="L51" s="571"/>
      <c r="M51" s="572">
        <f t="shared" si="1"/>
        <v>0</v>
      </c>
      <c r="N51" s="573"/>
      <c r="O51" s="583" t="e">
        <f>((M46-M51)/M46)*100</f>
        <v>#DIV/0!</v>
      </c>
      <c r="P51" s="584"/>
      <c r="Q51" s="433">
        <f>M46-M51</f>
        <v>0</v>
      </c>
      <c r="R51" s="434"/>
      <c r="S51" s="48"/>
      <c r="T51" s="497"/>
      <c r="U51" s="63"/>
      <c r="V51" s="157">
        <f>2*J14</f>
        <v>232.74</v>
      </c>
      <c r="W51" s="147"/>
      <c r="X51" s="154">
        <f t="shared" si="2"/>
        <v>35.759999999999991</v>
      </c>
      <c r="Y51" s="25"/>
      <c r="Z51" s="497"/>
      <c r="AA51" s="63"/>
      <c r="AB51" s="157">
        <f>5*J14</f>
        <v>581.85</v>
      </c>
      <c r="AC51" s="147"/>
      <c r="AD51" s="154">
        <f t="shared" si="3"/>
        <v>89.399999999999977</v>
      </c>
      <c r="AE51" s="99"/>
    </row>
    <row r="52" spans="1:31" ht="15" customHeight="1" x14ac:dyDescent="0.25">
      <c r="A52" s="2"/>
      <c r="B52" s="24"/>
      <c r="C52" s="153"/>
      <c r="D52" s="153"/>
      <c r="E52" s="153"/>
      <c r="F52" s="153"/>
      <c r="G52" s="153"/>
      <c r="H52" s="153"/>
      <c r="I52" s="34"/>
      <c r="J52" s="34"/>
      <c r="K52" s="35"/>
      <c r="L52" s="35"/>
      <c r="M52" s="36"/>
      <c r="N52" s="36"/>
      <c r="O52" s="151"/>
      <c r="P52" s="151"/>
      <c r="Q52" s="152"/>
      <c r="R52" s="152"/>
      <c r="S52" s="48"/>
      <c r="T52" s="150"/>
      <c r="U52" s="150"/>
      <c r="V52" s="150"/>
      <c r="W52" s="150"/>
      <c r="X52" s="150"/>
      <c r="Y52" s="25"/>
      <c r="Z52" s="95"/>
      <c r="AA52" s="95"/>
      <c r="AB52" s="95"/>
      <c r="AC52" s="95"/>
      <c r="AD52" s="95"/>
      <c r="AE52" s="99"/>
    </row>
    <row r="53" spans="1:31" ht="101.25" customHeight="1" x14ac:dyDescent="0.25">
      <c r="A53" s="2"/>
      <c r="B53" s="24"/>
      <c r="C53" s="153"/>
      <c r="D53" s="153"/>
      <c r="E53" s="153"/>
      <c r="F53" s="153"/>
      <c r="G53" s="153"/>
      <c r="H53" s="153"/>
      <c r="I53" s="34"/>
      <c r="J53" s="34"/>
      <c r="K53" s="35"/>
      <c r="L53" s="35"/>
      <c r="M53" s="36"/>
      <c r="N53" s="36"/>
      <c r="O53" s="371" t="s">
        <v>90</v>
      </c>
      <c r="P53" s="371"/>
      <c r="Q53" s="372" t="s">
        <v>377</v>
      </c>
      <c r="R53" s="372"/>
      <c r="S53" s="25"/>
      <c r="T53" s="458"/>
      <c r="U53" s="458"/>
      <c r="V53" s="458"/>
      <c r="W53" s="150"/>
      <c r="X53" s="150"/>
      <c r="Y53" s="25"/>
      <c r="Z53" s="95"/>
      <c r="AA53" s="95"/>
      <c r="AB53" s="95"/>
      <c r="AC53" s="95"/>
      <c r="AD53" s="95"/>
      <c r="AE53" s="99"/>
    </row>
    <row r="54" spans="1:31" ht="15.75" thickBot="1" x14ac:dyDescent="0.3">
      <c r="A54" s="48"/>
      <c r="B54" s="27"/>
      <c r="C54" s="41"/>
      <c r="D54" s="41"/>
      <c r="E54" s="41"/>
      <c r="F54" s="41"/>
      <c r="G54" s="41"/>
      <c r="H54" s="41"/>
      <c r="I54" s="42"/>
      <c r="J54" s="42"/>
      <c r="K54" s="43"/>
      <c r="L54" s="43"/>
      <c r="M54" s="44"/>
      <c r="N54" s="44"/>
      <c r="O54" s="158"/>
      <c r="P54" s="158"/>
      <c r="Q54" s="159"/>
      <c r="R54" s="159"/>
      <c r="S54" s="28"/>
      <c r="T54" s="44"/>
      <c r="U54" s="44"/>
      <c r="V54" s="44"/>
      <c r="W54" s="44"/>
      <c r="X54" s="44"/>
      <c r="Y54" s="28"/>
      <c r="Z54" s="112"/>
      <c r="AA54" s="112"/>
      <c r="AB54" s="112"/>
      <c r="AC54" s="112"/>
      <c r="AD54" s="112"/>
      <c r="AE54" s="103"/>
    </row>
    <row r="55" spans="1:31" x14ac:dyDescent="0.25">
      <c r="A55" s="48"/>
      <c r="B55" s="48"/>
      <c r="C55" s="51"/>
      <c r="D55" s="51"/>
      <c r="E55" s="51"/>
      <c r="F55" s="51"/>
      <c r="G55" s="51"/>
      <c r="H55" s="51"/>
      <c r="I55" s="52"/>
      <c r="J55" s="52"/>
      <c r="K55" s="53"/>
      <c r="L55" s="53"/>
      <c r="M55" s="54"/>
      <c r="N55" s="54"/>
      <c r="O55" s="55"/>
      <c r="P55" s="55"/>
      <c r="Q55" s="56"/>
      <c r="R55" s="56"/>
      <c r="S55" s="48"/>
      <c r="T55" s="54"/>
      <c r="U55" s="150"/>
      <c r="V55" s="54"/>
      <c r="W55" s="150"/>
      <c r="X55" s="54"/>
      <c r="Y55" s="48"/>
    </row>
    <row r="56" spans="1:31" ht="15.75" thickBot="1" x14ac:dyDescent="0.3">
      <c r="A56" s="48"/>
      <c r="B56" s="48"/>
      <c r="C56" s="51"/>
      <c r="D56" s="51"/>
      <c r="E56" s="51"/>
      <c r="F56" s="51"/>
      <c r="G56" s="51"/>
      <c r="H56" s="51"/>
      <c r="I56" s="52"/>
      <c r="J56" s="52"/>
      <c r="K56" s="53"/>
      <c r="L56" s="53"/>
      <c r="M56" s="54"/>
      <c r="N56" s="54"/>
      <c r="O56" s="55"/>
      <c r="P56" s="55"/>
      <c r="Q56" s="56"/>
      <c r="R56" s="56"/>
      <c r="S56" s="48"/>
      <c r="T56" s="54"/>
      <c r="U56" s="150"/>
      <c r="V56" s="54"/>
      <c r="W56" s="150"/>
      <c r="X56" s="54"/>
      <c r="Y56" s="48"/>
    </row>
    <row r="57" spans="1:31" ht="15.75" customHeight="1" x14ac:dyDescent="0.25">
      <c r="A57" s="48"/>
      <c r="B57" s="576" t="s">
        <v>185</v>
      </c>
      <c r="C57" s="577"/>
      <c r="D57" s="577"/>
      <c r="E57" s="577"/>
      <c r="F57" s="577"/>
      <c r="G57" s="577"/>
      <c r="H57" s="578"/>
      <c r="I57" s="62"/>
      <c r="J57" s="62"/>
      <c r="K57" s="62"/>
      <c r="L57" s="6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3"/>
      <c r="AA57" s="223"/>
      <c r="AB57" s="223"/>
      <c r="AC57" s="223"/>
      <c r="AD57" s="223"/>
      <c r="AE57" s="224"/>
    </row>
    <row r="58" spans="1:31" ht="15.75" x14ac:dyDescent="0.25">
      <c r="A58" s="48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49"/>
      <c r="U58" s="49"/>
      <c r="V58" s="49"/>
      <c r="W58" s="49"/>
      <c r="X58" s="49"/>
      <c r="Y58" s="25"/>
      <c r="Z58" s="95"/>
      <c r="AA58" s="95"/>
      <c r="AB58" s="95"/>
      <c r="AC58" s="95"/>
      <c r="AD58" s="95"/>
      <c r="AE58" s="99"/>
    </row>
    <row r="59" spans="1:31" ht="15.75" thickBot="1" x14ac:dyDescent="0.3">
      <c r="A59" s="48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95"/>
      <c r="AA59" s="95"/>
      <c r="AB59" s="95"/>
      <c r="AC59" s="95"/>
      <c r="AD59" s="95"/>
      <c r="AE59" s="99"/>
    </row>
    <row r="60" spans="1:31" ht="15" customHeight="1" x14ac:dyDescent="0.25">
      <c r="A60" s="48"/>
      <c r="B60" s="24"/>
      <c r="C60" s="25"/>
      <c r="D60" s="25"/>
      <c r="E60" s="25"/>
      <c r="F60" s="25"/>
      <c r="G60" s="25"/>
      <c r="H60" s="25"/>
      <c r="I60" s="412" t="s">
        <v>170</v>
      </c>
      <c r="J60" s="413"/>
      <c r="K60" s="412" t="s">
        <v>41</v>
      </c>
      <c r="L60" s="413"/>
      <c r="M60" s="412" t="s">
        <v>171</v>
      </c>
      <c r="N60" s="413"/>
      <c r="O60" s="412" t="s">
        <v>102</v>
      </c>
      <c r="P60" s="413"/>
      <c r="Q60" s="416" t="s">
        <v>374</v>
      </c>
      <c r="R60" s="417"/>
      <c r="S60" s="25"/>
      <c r="T60" s="111"/>
      <c r="U60" s="111"/>
      <c r="V60" s="111"/>
      <c r="W60" s="91"/>
      <c r="X60" s="91"/>
      <c r="Y60" s="25"/>
      <c r="Z60" s="95"/>
      <c r="AA60" s="95"/>
      <c r="AB60" s="95"/>
      <c r="AC60" s="95"/>
      <c r="AD60" s="95"/>
      <c r="AE60" s="99"/>
    </row>
    <row r="61" spans="1:31" ht="63.75" customHeight="1" thickBot="1" x14ac:dyDescent="0.3">
      <c r="A61" s="48"/>
      <c r="B61" s="24"/>
      <c r="C61" s="25"/>
      <c r="D61" s="25"/>
      <c r="E61" s="25"/>
      <c r="F61" s="25"/>
      <c r="G61" s="25"/>
      <c r="H61" s="25"/>
      <c r="I61" s="414"/>
      <c r="J61" s="415"/>
      <c r="K61" s="414"/>
      <c r="L61" s="415"/>
      <c r="M61" s="414"/>
      <c r="N61" s="415"/>
      <c r="O61" s="414"/>
      <c r="P61" s="415"/>
      <c r="Q61" s="418"/>
      <c r="R61" s="419"/>
      <c r="S61" s="25"/>
      <c r="T61" s="480" t="s">
        <v>366</v>
      </c>
      <c r="U61" s="480"/>
      <c r="V61" s="480"/>
      <c r="W61" s="480"/>
      <c r="X61" s="480"/>
      <c r="Y61" s="25"/>
      <c r="Z61" s="480" t="s">
        <v>370</v>
      </c>
      <c r="AA61" s="480"/>
      <c r="AB61" s="480"/>
      <c r="AC61" s="480"/>
      <c r="AD61" s="480"/>
      <c r="AE61" s="99"/>
    </row>
    <row r="62" spans="1:31" ht="5.0999999999999996" customHeight="1" thickBot="1" x14ac:dyDescent="0.3">
      <c r="A62" s="48"/>
      <c r="B62" s="24"/>
      <c r="C62" s="25"/>
      <c r="D62" s="25"/>
      <c r="E62" s="25"/>
      <c r="F62" s="25"/>
      <c r="G62" s="25"/>
      <c r="H62" s="25"/>
      <c r="I62" s="153"/>
      <c r="J62" s="153"/>
      <c r="K62" s="153"/>
      <c r="L62" s="153"/>
      <c r="M62" s="153"/>
      <c r="N62" s="153"/>
      <c r="O62" s="153"/>
      <c r="P62" s="153"/>
      <c r="Q62" s="63"/>
      <c r="R62" s="63"/>
      <c r="S62" s="25"/>
      <c r="T62" s="241"/>
      <c r="U62" s="59"/>
      <c r="V62" s="241"/>
      <c r="W62" s="59"/>
      <c r="X62" s="241"/>
      <c r="Y62" s="25"/>
      <c r="Z62" s="241"/>
      <c r="AA62" s="59"/>
      <c r="AB62" s="241"/>
      <c r="AC62" s="59"/>
      <c r="AD62" s="241"/>
      <c r="AE62" s="99"/>
    </row>
    <row r="63" spans="1:31" ht="29.25" customHeight="1" thickTop="1" thickBot="1" x14ac:dyDescent="0.3">
      <c r="A63" s="48"/>
      <c r="B63" s="24"/>
      <c r="C63" s="481" t="s">
        <v>169</v>
      </c>
      <c r="D63" s="467"/>
      <c r="E63" s="468"/>
      <c r="F63" s="554" t="s">
        <v>172</v>
      </c>
      <c r="G63" s="555"/>
      <c r="H63" s="556"/>
      <c r="I63" s="557">
        <v>1</v>
      </c>
      <c r="J63" s="558"/>
      <c r="K63" s="559"/>
      <c r="L63" s="560"/>
      <c r="M63" s="561">
        <f t="shared" ref="M63:M68" si="4">K63*I63</f>
        <v>0</v>
      </c>
      <c r="N63" s="562"/>
      <c r="O63" s="582"/>
      <c r="P63" s="564"/>
      <c r="Q63" s="579"/>
      <c r="R63" s="580"/>
      <c r="S63" s="25"/>
      <c r="T63" s="242" t="s">
        <v>8</v>
      </c>
      <c r="U63" s="214"/>
      <c r="V63" s="242" t="s">
        <v>105</v>
      </c>
      <c r="W63" s="214"/>
      <c r="X63" s="243" t="s">
        <v>177</v>
      </c>
      <c r="Y63" s="25"/>
      <c r="Z63" s="242" t="s">
        <v>8</v>
      </c>
      <c r="AA63" s="214"/>
      <c r="AB63" s="242" t="s">
        <v>105</v>
      </c>
      <c r="AC63" s="214"/>
      <c r="AD63" s="243" t="s">
        <v>177</v>
      </c>
      <c r="AE63" s="99"/>
    </row>
    <row r="64" spans="1:31" ht="29.25" customHeight="1" thickTop="1" x14ac:dyDescent="0.25">
      <c r="A64" s="48"/>
      <c r="B64" s="24"/>
      <c r="C64" s="482"/>
      <c r="D64" s="483"/>
      <c r="E64" s="484"/>
      <c r="F64" s="514" t="s">
        <v>173</v>
      </c>
      <c r="G64" s="377"/>
      <c r="H64" s="531"/>
      <c r="I64" s="544">
        <v>1</v>
      </c>
      <c r="J64" s="545"/>
      <c r="K64" s="546"/>
      <c r="L64" s="547"/>
      <c r="M64" s="550">
        <f t="shared" si="4"/>
        <v>0</v>
      </c>
      <c r="N64" s="551"/>
      <c r="O64" s="552" t="e">
        <f>((M63-M64)/M63)*100</f>
        <v>#DIV/0!</v>
      </c>
      <c r="P64" s="553"/>
      <c r="Q64" s="548">
        <f>M63-M64</f>
        <v>0</v>
      </c>
      <c r="R64" s="549"/>
      <c r="S64" s="25"/>
      <c r="T64" s="496">
        <f>D13</f>
        <v>85.17</v>
      </c>
      <c r="U64" s="63"/>
      <c r="V64" s="146">
        <f>E13</f>
        <v>75.55</v>
      </c>
      <c r="W64" s="63"/>
      <c r="X64" s="154">
        <f>$T$64-V64</f>
        <v>9.6200000000000045</v>
      </c>
      <c r="Y64" s="25"/>
      <c r="Z64" s="496">
        <f>5*D13</f>
        <v>425.85</v>
      </c>
      <c r="AA64" s="63"/>
      <c r="AB64" s="146">
        <f>5*E13</f>
        <v>377.75</v>
      </c>
      <c r="AC64" s="63"/>
      <c r="AD64" s="154">
        <f>$Z$64-AB64</f>
        <v>48.100000000000023</v>
      </c>
      <c r="AE64" s="99"/>
    </row>
    <row r="65" spans="1:32" s="125" customFormat="1" ht="29.25" customHeight="1" x14ac:dyDescent="0.25">
      <c r="A65" s="48"/>
      <c r="B65" s="24"/>
      <c r="C65" s="482"/>
      <c r="D65" s="483"/>
      <c r="E65" s="484"/>
      <c r="F65" s="532" t="s">
        <v>362</v>
      </c>
      <c r="G65" s="366"/>
      <c r="H65" s="399"/>
      <c r="I65" s="533">
        <v>1</v>
      </c>
      <c r="J65" s="534"/>
      <c r="K65" s="535"/>
      <c r="L65" s="536"/>
      <c r="M65" s="537">
        <f t="shared" si="4"/>
        <v>0</v>
      </c>
      <c r="N65" s="538"/>
      <c r="O65" s="539" t="e">
        <f>((M63-M65)/M63)*100</f>
        <v>#DIV/0!</v>
      </c>
      <c r="P65" s="540"/>
      <c r="Q65" s="533">
        <f>M63-M65</f>
        <v>0</v>
      </c>
      <c r="R65" s="534"/>
      <c r="S65" s="25"/>
      <c r="T65" s="496"/>
      <c r="U65" s="63"/>
      <c r="V65" s="144">
        <f>F13</f>
        <v>75.55</v>
      </c>
      <c r="W65" s="63"/>
      <c r="X65" s="154">
        <f t="shared" ref="X65:X68" si="5">$T$64-V65</f>
        <v>9.6200000000000045</v>
      </c>
      <c r="Y65" s="25"/>
      <c r="Z65" s="496"/>
      <c r="AA65" s="63"/>
      <c r="AB65" s="144">
        <f>5*F13</f>
        <v>377.75</v>
      </c>
      <c r="AC65" s="63"/>
      <c r="AD65" s="154">
        <f t="shared" ref="AD65:AD68" si="6">$Z$64-AB65</f>
        <v>48.100000000000023</v>
      </c>
      <c r="AE65" s="99"/>
    </row>
    <row r="66" spans="1:32" ht="29.25" customHeight="1" x14ac:dyDescent="0.25">
      <c r="A66" s="48"/>
      <c r="B66" s="24"/>
      <c r="C66" s="482"/>
      <c r="D66" s="483"/>
      <c r="E66" s="484"/>
      <c r="F66" s="532" t="s">
        <v>175</v>
      </c>
      <c r="G66" s="366"/>
      <c r="H66" s="399"/>
      <c r="I66" s="533">
        <v>1</v>
      </c>
      <c r="J66" s="534"/>
      <c r="K66" s="535"/>
      <c r="L66" s="536"/>
      <c r="M66" s="537">
        <f t="shared" si="4"/>
        <v>0</v>
      </c>
      <c r="N66" s="538"/>
      <c r="O66" s="539" t="e">
        <f>((M63-M66)/M63)*100</f>
        <v>#DIV/0!</v>
      </c>
      <c r="P66" s="540"/>
      <c r="Q66" s="533">
        <f>M63-M66</f>
        <v>0</v>
      </c>
      <c r="R66" s="534"/>
      <c r="S66" s="25"/>
      <c r="T66" s="496"/>
      <c r="U66" s="63"/>
      <c r="V66" s="141">
        <f>G13</f>
        <v>75.55</v>
      </c>
      <c r="W66" s="153"/>
      <c r="X66" s="154">
        <f t="shared" si="5"/>
        <v>9.6200000000000045</v>
      </c>
      <c r="Y66" s="25"/>
      <c r="Z66" s="496"/>
      <c r="AA66" s="63"/>
      <c r="AB66" s="141">
        <f>H13</f>
        <v>359.86</v>
      </c>
      <c r="AC66" s="153"/>
      <c r="AD66" s="154">
        <f t="shared" si="6"/>
        <v>65.990000000000009</v>
      </c>
      <c r="AE66" s="99"/>
      <c r="AF66" s="95"/>
    </row>
    <row r="67" spans="1:32" ht="29.25" customHeight="1" x14ac:dyDescent="0.25">
      <c r="A67" s="48"/>
      <c r="B67" s="24"/>
      <c r="C67" s="482"/>
      <c r="D67" s="483"/>
      <c r="E67" s="484"/>
      <c r="F67" s="532" t="s">
        <v>174</v>
      </c>
      <c r="G67" s="366"/>
      <c r="H67" s="399"/>
      <c r="I67" s="533">
        <v>1</v>
      </c>
      <c r="J67" s="534"/>
      <c r="K67" s="535"/>
      <c r="L67" s="536"/>
      <c r="M67" s="537">
        <f t="shared" si="4"/>
        <v>0</v>
      </c>
      <c r="N67" s="538"/>
      <c r="O67" s="539" t="e">
        <f>((M63-M67)/M63)*100</f>
        <v>#DIV/0!</v>
      </c>
      <c r="P67" s="540"/>
      <c r="Q67" s="533">
        <f>M63-M67</f>
        <v>0</v>
      </c>
      <c r="R67" s="534"/>
      <c r="S67" s="48"/>
      <c r="T67" s="496"/>
      <c r="U67" s="63"/>
      <c r="V67" s="157">
        <f>I13</f>
        <v>75.55</v>
      </c>
      <c r="W67" s="147"/>
      <c r="X67" s="154">
        <f t="shared" si="5"/>
        <v>9.6200000000000045</v>
      </c>
      <c r="Y67" s="25"/>
      <c r="Z67" s="496"/>
      <c r="AA67" s="63"/>
      <c r="AB67" s="157">
        <f>5*I13</f>
        <v>377.75</v>
      </c>
      <c r="AC67" s="147"/>
      <c r="AD67" s="154">
        <f t="shared" si="6"/>
        <v>48.100000000000023</v>
      </c>
      <c r="AE67" s="99"/>
    </row>
    <row r="68" spans="1:32" ht="29.25" customHeight="1" thickBot="1" x14ac:dyDescent="0.3">
      <c r="A68" s="48"/>
      <c r="B68" s="24"/>
      <c r="C68" s="469"/>
      <c r="D68" s="470"/>
      <c r="E68" s="471"/>
      <c r="F68" s="414" t="s">
        <v>176</v>
      </c>
      <c r="G68" s="444"/>
      <c r="H68" s="541"/>
      <c r="I68" s="433">
        <v>1</v>
      </c>
      <c r="J68" s="434"/>
      <c r="K68" s="452"/>
      <c r="L68" s="571"/>
      <c r="M68" s="572">
        <f t="shared" si="4"/>
        <v>0</v>
      </c>
      <c r="N68" s="573"/>
      <c r="O68" s="574" t="e">
        <f>((M63-M68)/M63)*100</f>
        <v>#DIV/0!</v>
      </c>
      <c r="P68" s="575"/>
      <c r="Q68" s="433">
        <f>M63-M68</f>
        <v>0</v>
      </c>
      <c r="R68" s="434"/>
      <c r="S68" s="48"/>
      <c r="T68" s="497"/>
      <c r="U68" s="63"/>
      <c r="V68" s="157">
        <f>J13</f>
        <v>72.86</v>
      </c>
      <c r="W68" s="147"/>
      <c r="X68" s="154">
        <f t="shared" si="5"/>
        <v>12.310000000000002</v>
      </c>
      <c r="Y68" s="25"/>
      <c r="Z68" s="497"/>
      <c r="AA68" s="63"/>
      <c r="AB68" s="157">
        <f>5*J13</f>
        <v>364.3</v>
      </c>
      <c r="AC68" s="147"/>
      <c r="AD68" s="154">
        <f t="shared" si="6"/>
        <v>61.550000000000011</v>
      </c>
      <c r="AE68" s="99"/>
    </row>
    <row r="69" spans="1:32" ht="15" customHeight="1" x14ac:dyDescent="0.25">
      <c r="A69" s="48"/>
      <c r="B69" s="24"/>
      <c r="C69" s="153"/>
      <c r="D69" s="153"/>
      <c r="E69" s="153"/>
      <c r="F69" s="153"/>
      <c r="G69" s="153"/>
      <c r="H69" s="153"/>
      <c r="I69" s="34"/>
      <c r="J69" s="34"/>
      <c r="K69" s="35"/>
      <c r="L69" s="35"/>
      <c r="M69" s="36"/>
      <c r="N69" s="36"/>
      <c r="O69" s="151"/>
      <c r="P69" s="151"/>
      <c r="Q69" s="152"/>
      <c r="R69" s="152"/>
      <c r="S69" s="48"/>
      <c r="T69" s="150"/>
      <c r="U69" s="150"/>
      <c r="V69" s="150"/>
      <c r="W69" s="150"/>
      <c r="X69" s="150"/>
      <c r="Y69" s="25"/>
      <c r="Z69" s="95"/>
      <c r="AA69" s="95"/>
      <c r="AB69" s="95"/>
      <c r="AC69" s="95"/>
      <c r="AD69" s="95"/>
      <c r="AE69" s="99"/>
    </row>
    <row r="70" spans="1:32" ht="99" customHeight="1" x14ac:dyDescent="0.25">
      <c r="A70" s="48"/>
      <c r="B70" s="24"/>
      <c r="C70" s="153"/>
      <c r="D70" s="153"/>
      <c r="E70" s="153"/>
      <c r="F70" s="153"/>
      <c r="G70" s="153"/>
      <c r="H70" s="153"/>
      <c r="I70" s="34"/>
      <c r="J70" s="34"/>
      <c r="K70" s="35"/>
      <c r="L70" s="35"/>
      <c r="M70" s="36"/>
      <c r="N70" s="36"/>
      <c r="O70" s="371" t="s">
        <v>90</v>
      </c>
      <c r="P70" s="371"/>
      <c r="Q70" s="372" t="s">
        <v>376</v>
      </c>
      <c r="R70" s="372"/>
      <c r="S70" s="25"/>
      <c r="T70" s="458"/>
      <c r="U70" s="458"/>
      <c r="V70" s="458"/>
      <c r="W70" s="150"/>
      <c r="X70" s="147"/>
      <c r="Y70" s="25"/>
      <c r="Z70" s="95"/>
      <c r="AA70" s="95"/>
      <c r="AB70" s="95"/>
      <c r="AC70" s="95"/>
      <c r="AD70" s="95"/>
      <c r="AE70" s="99"/>
    </row>
    <row r="71" spans="1:32" ht="15.75" thickBot="1" x14ac:dyDescent="0.3">
      <c r="A71" s="48"/>
      <c r="B71" s="27"/>
      <c r="C71" s="41"/>
      <c r="D71" s="41"/>
      <c r="E71" s="41"/>
      <c r="F71" s="41"/>
      <c r="G71" s="41"/>
      <c r="H71" s="41"/>
      <c r="I71" s="42"/>
      <c r="J71" s="42"/>
      <c r="K71" s="43"/>
      <c r="L71" s="43"/>
      <c r="M71" s="44"/>
      <c r="N71" s="44"/>
      <c r="O71" s="158"/>
      <c r="P71" s="158"/>
      <c r="Q71" s="159"/>
      <c r="R71" s="159"/>
      <c r="S71" s="28"/>
      <c r="T71" s="44"/>
      <c r="U71" s="44"/>
      <c r="V71" s="44"/>
      <c r="W71" s="44"/>
      <c r="X71" s="44"/>
      <c r="Y71" s="28"/>
      <c r="Z71" s="112"/>
      <c r="AA71" s="112"/>
      <c r="AB71" s="112"/>
      <c r="AC71" s="112"/>
      <c r="AD71" s="112"/>
      <c r="AE71" s="103"/>
    </row>
    <row r="72" spans="1:32" x14ac:dyDescent="0.25">
      <c r="A72" s="48"/>
      <c r="B72" s="48"/>
      <c r="C72" s="51"/>
      <c r="D72" s="51"/>
      <c r="E72" s="51"/>
      <c r="F72" s="51"/>
      <c r="G72" s="51"/>
      <c r="H72" s="51"/>
      <c r="I72" s="52"/>
      <c r="J72" s="52"/>
      <c r="K72" s="53"/>
      <c r="L72" s="53"/>
      <c r="M72" s="54"/>
      <c r="N72" s="54"/>
      <c r="O72" s="55"/>
      <c r="P72" s="55"/>
      <c r="Q72" s="56"/>
      <c r="R72" s="56"/>
      <c r="S72" s="48"/>
      <c r="T72" s="54"/>
      <c r="U72" s="150"/>
      <c r="V72" s="48"/>
      <c r="W72" s="48"/>
      <c r="X72" s="48"/>
      <c r="Y72" s="48"/>
    </row>
    <row r="73" spans="1:32" ht="15.75" thickBot="1" x14ac:dyDescent="0.3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:32" ht="15.75" customHeight="1" x14ac:dyDescent="0.25">
      <c r="A74" s="48"/>
      <c r="B74" s="397" t="s">
        <v>186</v>
      </c>
      <c r="C74" s="398"/>
      <c r="D74" s="398"/>
      <c r="E74" s="398"/>
      <c r="F74" s="398"/>
      <c r="G74" s="398"/>
      <c r="H74" s="398"/>
      <c r="I74" s="62"/>
      <c r="J74" s="62"/>
      <c r="K74" s="62"/>
      <c r="L74" s="6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3"/>
      <c r="AA74" s="223"/>
      <c r="AB74" s="223"/>
      <c r="AC74" s="223"/>
      <c r="AD74" s="223"/>
      <c r="AE74" s="224"/>
    </row>
    <row r="75" spans="1:32" ht="15.75" x14ac:dyDescent="0.25">
      <c r="A75" s="48"/>
      <c r="B75" s="24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49"/>
      <c r="U75" s="49"/>
      <c r="V75" s="49"/>
      <c r="W75" s="49"/>
      <c r="X75" s="49"/>
      <c r="Y75" s="25"/>
      <c r="Z75" s="95"/>
      <c r="AA75" s="95"/>
      <c r="AB75" s="95"/>
      <c r="AC75" s="95"/>
      <c r="AD75" s="95"/>
      <c r="AE75" s="99"/>
    </row>
    <row r="76" spans="1:32" ht="15.75" x14ac:dyDescent="0.25">
      <c r="A76" s="48"/>
      <c r="B76" s="24"/>
      <c r="C76" s="400" t="s">
        <v>187</v>
      </c>
      <c r="D76" s="400"/>
      <c r="E76" s="400"/>
      <c r="F76" s="400"/>
      <c r="G76" s="400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49"/>
      <c r="U76" s="49"/>
      <c r="V76" s="49"/>
      <c r="W76" s="49"/>
      <c r="X76" s="49"/>
      <c r="Y76" s="25"/>
      <c r="Z76" s="95"/>
      <c r="AA76" s="95"/>
      <c r="AB76" s="95"/>
      <c r="AC76" s="95"/>
      <c r="AD76" s="95"/>
      <c r="AE76" s="99"/>
    </row>
    <row r="77" spans="1:32" ht="15.75" thickBot="1" x14ac:dyDescent="0.3">
      <c r="A77" s="48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95"/>
      <c r="AA77" s="95"/>
      <c r="AB77" s="95"/>
      <c r="AC77" s="95"/>
      <c r="AD77" s="95"/>
      <c r="AE77" s="99"/>
    </row>
    <row r="78" spans="1:32" ht="15" customHeight="1" x14ac:dyDescent="0.25">
      <c r="A78" s="48"/>
      <c r="B78" s="24"/>
      <c r="C78" s="25"/>
      <c r="D78" s="25"/>
      <c r="E78" s="25"/>
      <c r="F78" s="25"/>
      <c r="G78" s="25"/>
      <c r="H78" s="25"/>
      <c r="I78" s="412" t="s">
        <v>369</v>
      </c>
      <c r="J78" s="413"/>
      <c r="K78" s="412" t="s">
        <v>41</v>
      </c>
      <c r="L78" s="413"/>
      <c r="M78" s="412" t="s">
        <v>171</v>
      </c>
      <c r="N78" s="413"/>
      <c r="O78" s="412" t="s">
        <v>102</v>
      </c>
      <c r="P78" s="413"/>
      <c r="Q78" s="416" t="s">
        <v>374</v>
      </c>
      <c r="R78" s="417"/>
      <c r="S78" s="25"/>
      <c r="T78" s="111"/>
      <c r="U78" s="111"/>
      <c r="V78" s="111"/>
      <c r="W78" s="91"/>
      <c r="X78" s="91"/>
      <c r="Y78" s="48"/>
      <c r="Z78" s="95"/>
      <c r="AA78" s="95"/>
      <c r="AB78" s="95"/>
      <c r="AC78" s="95"/>
      <c r="AD78" s="95"/>
      <c r="AE78" s="99"/>
    </row>
    <row r="79" spans="1:32" ht="63" customHeight="1" thickBot="1" x14ac:dyDescent="0.3">
      <c r="A79" s="48"/>
      <c r="B79" s="24"/>
      <c r="C79" s="25"/>
      <c r="D79" s="25"/>
      <c r="E79" s="25"/>
      <c r="F79" s="25"/>
      <c r="G79" s="25"/>
      <c r="H79" s="25"/>
      <c r="I79" s="414"/>
      <c r="J79" s="415"/>
      <c r="K79" s="414"/>
      <c r="L79" s="415"/>
      <c r="M79" s="414"/>
      <c r="N79" s="415"/>
      <c r="O79" s="414"/>
      <c r="P79" s="415"/>
      <c r="Q79" s="418"/>
      <c r="R79" s="419"/>
      <c r="S79" s="25"/>
      <c r="T79" s="480" t="s">
        <v>366</v>
      </c>
      <c r="U79" s="480"/>
      <c r="V79" s="480"/>
      <c r="W79" s="480"/>
      <c r="X79" s="480"/>
      <c r="Y79" s="25"/>
      <c r="Z79" s="480" t="s">
        <v>370</v>
      </c>
      <c r="AA79" s="480"/>
      <c r="AB79" s="480"/>
      <c r="AC79" s="480"/>
      <c r="AD79" s="480"/>
      <c r="AE79" s="99"/>
    </row>
    <row r="80" spans="1:32" ht="5.0999999999999996" customHeight="1" thickBot="1" x14ac:dyDescent="0.3">
      <c r="A80" s="48"/>
      <c r="B80" s="24"/>
      <c r="C80" s="25"/>
      <c r="D80" s="25"/>
      <c r="E80" s="25"/>
      <c r="F80" s="25"/>
      <c r="G80" s="25"/>
      <c r="H80" s="25"/>
      <c r="I80" s="153"/>
      <c r="J80" s="153"/>
      <c r="K80" s="153"/>
      <c r="L80" s="153"/>
      <c r="M80" s="153"/>
      <c r="N80" s="153"/>
      <c r="O80" s="153"/>
      <c r="P80" s="153"/>
      <c r="Q80" s="63"/>
      <c r="R80" s="63"/>
      <c r="S80" s="25"/>
      <c r="T80" s="241"/>
      <c r="U80" s="59"/>
      <c r="V80" s="241"/>
      <c r="W80" s="59"/>
      <c r="X80" s="241"/>
      <c r="Y80" s="25"/>
      <c r="Z80" s="241"/>
      <c r="AA80" s="59"/>
      <c r="AB80" s="241"/>
      <c r="AC80" s="59"/>
      <c r="AD80" s="241"/>
      <c r="AE80" s="99"/>
    </row>
    <row r="81" spans="1:31" ht="29.25" customHeight="1" thickTop="1" thickBot="1" x14ac:dyDescent="0.3">
      <c r="A81" s="48"/>
      <c r="B81" s="24"/>
      <c r="C81" s="481" t="s">
        <v>169</v>
      </c>
      <c r="D81" s="467"/>
      <c r="E81" s="468"/>
      <c r="F81" s="554" t="s">
        <v>172</v>
      </c>
      <c r="G81" s="555"/>
      <c r="H81" s="556"/>
      <c r="I81" s="557">
        <v>1</v>
      </c>
      <c r="J81" s="558"/>
      <c r="K81" s="559"/>
      <c r="L81" s="560"/>
      <c r="M81" s="561">
        <f t="shared" ref="M81:M86" si="7">K81*I81</f>
        <v>0</v>
      </c>
      <c r="N81" s="562"/>
      <c r="O81" s="582"/>
      <c r="P81" s="564"/>
      <c r="Q81" s="579"/>
      <c r="R81" s="580"/>
      <c r="S81" s="25"/>
      <c r="T81" s="242" t="s">
        <v>8</v>
      </c>
      <c r="U81" s="214"/>
      <c r="V81" s="242" t="s">
        <v>105</v>
      </c>
      <c r="W81" s="214"/>
      <c r="X81" s="243" t="s">
        <v>177</v>
      </c>
      <c r="Y81" s="25"/>
      <c r="Z81" s="242" t="s">
        <v>8</v>
      </c>
      <c r="AA81" s="214"/>
      <c r="AB81" s="242" t="s">
        <v>105</v>
      </c>
      <c r="AC81" s="214"/>
      <c r="AD81" s="243" t="s">
        <v>177</v>
      </c>
      <c r="AE81" s="99"/>
    </row>
    <row r="82" spans="1:31" ht="29.25" customHeight="1" thickTop="1" x14ac:dyDescent="0.25">
      <c r="A82" s="48"/>
      <c r="B82" s="24"/>
      <c r="C82" s="482"/>
      <c r="D82" s="483"/>
      <c r="E82" s="484"/>
      <c r="F82" s="514" t="s">
        <v>173</v>
      </c>
      <c r="G82" s="377"/>
      <c r="H82" s="531"/>
      <c r="I82" s="544">
        <v>1</v>
      </c>
      <c r="J82" s="545"/>
      <c r="K82" s="546"/>
      <c r="L82" s="547"/>
      <c r="M82" s="550">
        <f t="shared" si="7"/>
        <v>0</v>
      </c>
      <c r="N82" s="551"/>
      <c r="O82" s="552" t="e">
        <f>((M81-M82)/M81)*100</f>
        <v>#DIV/0!</v>
      </c>
      <c r="P82" s="553"/>
      <c r="Q82" s="548">
        <f>M81-M82</f>
        <v>0</v>
      </c>
      <c r="R82" s="549"/>
      <c r="S82" s="25"/>
      <c r="T82" s="496">
        <f>D13</f>
        <v>85.17</v>
      </c>
      <c r="U82" s="63"/>
      <c r="V82" s="146">
        <f>E13</f>
        <v>75.55</v>
      </c>
      <c r="W82" s="63"/>
      <c r="X82" s="154">
        <f>$T$82-V82</f>
        <v>9.6200000000000045</v>
      </c>
      <c r="Y82" s="25"/>
      <c r="Z82" s="496">
        <f>5*D13</f>
        <v>425.85</v>
      </c>
      <c r="AA82" s="63"/>
      <c r="AB82" s="146">
        <f>5*E13</f>
        <v>377.75</v>
      </c>
      <c r="AC82" s="63"/>
      <c r="AD82" s="154">
        <f>$Z$82-AB82</f>
        <v>48.100000000000023</v>
      </c>
      <c r="AE82" s="99"/>
    </row>
    <row r="83" spans="1:31" s="125" customFormat="1" ht="29.25" customHeight="1" x14ac:dyDescent="0.25">
      <c r="A83" s="48"/>
      <c r="B83" s="24"/>
      <c r="C83" s="482"/>
      <c r="D83" s="483"/>
      <c r="E83" s="484"/>
      <c r="F83" s="532" t="s">
        <v>362</v>
      </c>
      <c r="G83" s="366"/>
      <c r="H83" s="399"/>
      <c r="I83" s="533">
        <v>1</v>
      </c>
      <c r="J83" s="534"/>
      <c r="K83" s="535"/>
      <c r="L83" s="536"/>
      <c r="M83" s="537">
        <f t="shared" si="7"/>
        <v>0</v>
      </c>
      <c r="N83" s="538"/>
      <c r="O83" s="539" t="e">
        <f>((M81-M83)/M81)*100</f>
        <v>#DIV/0!</v>
      </c>
      <c r="P83" s="540"/>
      <c r="Q83" s="533">
        <f>M81-M83</f>
        <v>0</v>
      </c>
      <c r="R83" s="534"/>
      <c r="S83" s="25"/>
      <c r="T83" s="496"/>
      <c r="U83" s="63"/>
      <c r="V83" s="144">
        <f>F13</f>
        <v>75.55</v>
      </c>
      <c r="W83" s="63"/>
      <c r="X83" s="154">
        <f t="shared" ref="X83:X86" si="8">$T$82-V83</f>
        <v>9.6200000000000045</v>
      </c>
      <c r="Y83" s="25"/>
      <c r="Z83" s="496"/>
      <c r="AA83" s="63"/>
      <c r="AB83" s="144">
        <f>5*F13</f>
        <v>377.75</v>
      </c>
      <c r="AC83" s="63"/>
      <c r="AD83" s="154">
        <f t="shared" ref="AD83:AD86" si="9">$Z$82-AB83</f>
        <v>48.100000000000023</v>
      </c>
      <c r="AE83" s="99"/>
    </row>
    <row r="84" spans="1:31" ht="29.25" customHeight="1" x14ac:dyDescent="0.25">
      <c r="A84" s="48"/>
      <c r="B84" s="24"/>
      <c r="C84" s="482"/>
      <c r="D84" s="483"/>
      <c r="E84" s="484"/>
      <c r="F84" s="532" t="s">
        <v>175</v>
      </c>
      <c r="G84" s="366"/>
      <c r="H84" s="399"/>
      <c r="I84" s="533">
        <v>1</v>
      </c>
      <c r="J84" s="534"/>
      <c r="K84" s="535"/>
      <c r="L84" s="536"/>
      <c r="M84" s="537">
        <f t="shared" si="7"/>
        <v>0</v>
      </c>
      <c r="N84" s="538"/>
      <c r="O84" s="539" t="e">
        <f>((M81-M84)/M81)*100</f>
        <v>#DIV/0!</v>
      </c>
      <c r="P84" s="540"/>
      <c r="Q84" s="533">
        <f>M81-M84</f>
        <v>0</v>
      </c>
      <c r="R84" s="534"/>
      <c r="S84" s="25"/>
      <c r="T84" s="496"/>
      <c r="U84" s="63"/>
      <c r="V84" s="141">
        <f>G13</f>
        <v>75.55</v>
      </c>
      <c r="W84" s="153"/>
      <c r="X84" s="154">
        <f t="shared" si="8"/>
        <v>9.6200000000000045</v>
      </c>
      <c r="Y84" s="25"/>
      <c r="Z84" s="496"/>
      <c r="AA84" s="63"/>
      <c r="AB84" s="141">
        <f>H13</f>
        <v>359.86</v>
      </c>
      <c r="AC84" s="153"/>
      <c r="AD84" s="154">
        <f t="shared" si="9"/>
        <v>65.990000000000009</v>
      </c>
      <c r="AE84" s="99"/>
    </row>
    <row r="85" spans="1:31" ht="29.25" customHeight="1" x14ac:dyDescent="0.25">
      <c r="A85" s="48"/>
      <c r="B85" s="24"/>
      <c r="C85" s="482"/>
      <c r="D85" s="483"/>
      <c r="E85" s="484"/>
      <c r="F85" s="532" t="s">
        <v>174</v>
      </c>
      <c r="G85" s="366"/>
      <c r="H85" s="399"/>
      <c r="I85" s="533">
        <v>1</v>
      </c>
      <c r="J85" s="534"/>
      <c r="K85" s="535"/>
      <c r="L85" s="536"/>
      <c r="M85" s="537">
        <f t="shared" si="7"/>
        <v>0</v>
      </c>
      <c r="N85" s="538"/>
      <c r="O85" s="539" t="e">
        <f>((M81-M85)/M81)*100</f>
        <v>#DIV/0!</v>
      </c>
      <c r="P85" s="540"/>
      <c r="Q85" s="533">
        <f>M81-M85</f>
        <v>0</v>
      </c>
      <c r="R85" s="534"/>
      <c r="S85" s="48"/>
      <c r="T85" s="496"/>
      <c r="U85" s="63"/>
      <c r="V85" s="157">
        <f>I13</f>
        <v>75.55</v>
      </c>
      <c r="W85" s="147"/>
      <c r="X85" s="154">
        <f t="shared" si="8"/>
        <v>9.6200000000000045</v>
      </c>
      <c r="Y85" s="25"/>
      <c r="Z85" s="496"/>
      <c r="AA85" s="63"/>
      <c r="AB85" s="157">
        <f>5*I13</f>
        <v>377.75</v>
      </c>
      <c r="AC85" s="147"/>
      <c r="AD85" s="154">
        <f t="shared" si="9"/>
        <v>48.100000000000023</v>
      </c>
      <c r="AE85" s="99"/>
    </row>
    <row r="86" spans="1:31" ht="29.25" customHeight="1" thickBot="1" x14ac:dyDescent="0.3">
      <c r="A86" s="48"/>
      <c r="B86" s="24"/>
      <c r="C86" s="469"/>
      <c r="D86" s="470"/>
      <c r="E86" s="471"/>
      <c r="F86" s="414" t="s">
        <v>176</v>
      </c>
      <c r="G86" s="444"/>
      <c r="H86" s="541"/>
      <c r="I86" s="433">
        <v>1</v>
      </c>
      <c r="J86" s="434"/>
      <c r="K86" s="452"/>
      <c r="L86" s="571"/>
      <c r="M86" s="572">
        <f t="shared" si="7"/>
        <v>0</v>
      </c>
      <c r="N86" s="573"/>
      <c r="O86" s="574" t="e">
        <f>((M81-M86)/M81)*100</f>
        <v>#DIV/0!</v>
      </c>
      <c r="P86" s="575"/>
      <c r="Q86" s="433">
        <f>M81-M86</f>
        <v>0</v>
      </c>
      <c r="R86" s="434"/>
      <c r="S86" s="48"/>
      <c r="T86" s="497"/>
      <c r="U86" s="63"/>
      <c r="V86" s="157">
        <f>J13</f>
        <v>72.86</v>
      </c>
      <c r="W86" s="147"/>
      <c r="X86" s="154">
        <f t="shared" si="8"/>
        <v>12.310000000000002</v>
      </c>
      <c r="Y86" s="25"/>
      <c r="Z86" s="497"/>
      <c r="AA86" s="63"/>
      <c r="AB86" s="157">
        <f>5*J13</f>
        <v>364.3</v>
      </c>
      <c r="AC86" s="147"/>
      <c r="AD86" s="154">
        <f t="shared" si="9"/>
        <v>61.550000000000011</v>
      </c>
      <c r="AE86" s="99"/>
    </row>
    <row r="87" spans="1:31" ht="15" customHeight="1" x14ac:dyDescent="0.25">
      <c r="A87" s="48"/>
      <c r="B87" s="24"/>
      <c r="C87" s="153"/>
      <c r="D87" s="153"/>
      <c r="E87" s="153"/>
      <c r="F87" s="153"/>
      <c r="G87" s="153"/>
      <c r="H87" s="153"/>
      <c r="I87" s="34"/>
      <c r="J87" s="34"/>
      <c r="K87" s="35"/>
      <c r="L87" s="35"/>
      <c r="M87" s="36"/>
      <c r="N87" s="36"/>
      <c r="O87" s="151"/>
      <c r="P87" s="151"/>
      <c r="Q87" s="152"/>
      <c r="R87" s="152"/>
      <c r="S87" s="48"/>
      <c r="T87" s="150"/>
      <c r="U87" s="150"/>
      <c r="V87" s="150"/>
      <c r="W87" s="150"/>
      <c r="X87" s="150"/>
      <c r="Y87" s="25"/>
      <c r="Z87" s="95"/>
      <c r="AA87" s="95"/>
      <c r="AB87" s="95"/>
      <c r="AC87" s="95"/>
      <c r="AD87" s="95"/>
      <c r="AE87" s="99"/>
    </row>
    <row r="88" spans="1:31" ht="88.5" customHeight="1" x14ac:dyDescent="0.25">
      <c r="A88" s="48"/>
      <c r="B88" s="24"/>
      <c r="C88" s="153"/>
      <c r="D88" s="153"/>
      <c r="E88" s="153"/>
      <c r="F88" s="153"/>
      <c r="G88" s="153"/>
      <c r="H88" s="153"/>
      <c r="I88" s="34"/>
      <c r="J88" s="34"/>
      <c r="K88" s="35"/>
      <c r="L88" s="35"/>
      <c r="M88" s="36"/>
      <c r="N88" s="36"/>
      <c r="O88" s="371" t="s">
        <v>90</v>
      </c>
      <c r="P88" s="371"/>
      <c r="Q88" s="372" t="s">
        <v>375</v>
      </c>
      <c r="R88" s="372"/>
      <c r="S88" s="25"/>
      <c r="T88" s="505" t="s">
        <v>367</v>
      </c>
      <c r="U88" s="505"/>
      <c r="V88" s="505"/>
      <c r="W88" s="150"/>
      <c r="X88" s="92">
        <f>O13</f>
        <v>97.05</v>
      </c>
      <c r="Y88" s="25"/>
      <c r="Z88" s="505" t="s">
        <v>367</v>
      </c>
      <c r="AA88" s="505"/>
      <c r="AB88" s="505"/>
      <c r="AC88" s="150"/>
      <c r="AD88" s="92">
        <f>5*O13</f>
        <v>485.25</v>
      </c>
      <c r="AE88" s="99"/>
    </row>
    <row r="89" spans="1:31" ht="15.75" customHeight="1" x14ac:dyDescent="0.25">
      <c r="A89" s="48"/>
      <c r="B89" s="24"/>
      <c r="C89" s="153"/>
      <c r="D89" s="153"/>
      <c r="E89" s="153"/>
      <c r="F89" s="153"/>
      <c r="G89" s="153"/>
      <c r="H89" s="153"/>
      <c r="I89" s="34"/>
      <c r="J89" s="34"/>
      <c r="K89" s="35"/>
      <c r="L89" s="35"/>
      <c r="M89" s="36"/>
      <c r="N89" s="36"/>
      <c r="O89" s="142"/>
      <c r="P89" s="142"/>
      <c r="Q89" s="143"/>
      <c r="R89" s="143"/>
      <c r="S89" s="25"/>
      <c r="T89" s="150"/>
      <c r="U89" s="150"/>
      <c r="V89" s="150"/>
      <c r="W89" s="150"/>
      <c r="X89" s="147"/>
      <c r="Y89" s="25"/>
      <c r="Z89" s="95"/>
      <c r="AA89" s="95"/>
      <c r="AB89" s="95"/>
      <c r="AC89" s="95"/>
      <c r="AD89" s="95"/>
      <c r="AE89" s="99"/>
    </row>
    <row r="90" spans="1:31" s="125" customFormat="1" ht="15.75" customHeight="1" x14ac:dyDescent="0.25">
      <c r="A90" s="48"/>
      <c r="B90" s="24"/>
      <c r="C90" s="153"/>
      <c r="D90" s="153"/>
      <c r="E90" s="153"/>
      <c r="F90" s="153"/>
      <c r="G90" s="153"/>
      <c r="H90" s="153"/>
      <c r="I90" s="34"/>
      <c r="J90" s="34"/>
      <c r="K90" s="35"/>
      <c r="L90" s="35"/>
      <c r="M90" s="36"/>
      <c r="N90" s="36"/>
      <c r="O90" s="142"/>
      <c r="P90" s="142"/>
      <c r="Q90" s="143"/>
      <c r="R90" s="143"/>
      <c r="S90" s="25"/>
      <c r="T90" s="150"/>
      <c r="U90" s="150"/>
      <c r="V90" s="150"/>
      <c r="W90" s="150"/>
      <c r="X90" s="147"/>
      <c r="Y90" s="25"/>
      <c r="Z90" s="95"/>
      <c r="AA90" s="95"/>
      <c r="AB90" s="95"/>
      <c r="AC90" s="95"/>
      <c r="AD90" s="95"/>
      <c r="AE90" s="99"/>
    </row>
    <row r="91" spans="1:31" s="125" customFormat="1" ht="15.75" customHeight="1" x14ac:dyDescent="0.25">
      <c r="A91" s="48"/>
      <c r="B91" s="24"/>
      <c r="C91" s="153"/>
      <c r="D91" s="153"/>
      <c r="E91" s="153"/>
      <c r="F91" s="153"/>
      <c r="G91" s="153"/>
      <c r="H91" s="153"/>
      <c r="I91" s="34"/>
      <c r="J91" s="34"/>
      <c r="K91" s="35"/>
      <c r="L91" s="35"/>
      <c r="M91" s="36"/>
      <c r="N91" s="36"/>
      <c r="O91" s="142"/>
      <c r="P91" s="142"/>
      <c r="Q91" s="143"/>
      <c r="R91" s="143"/>
      <c r="S91" s="25"/>
      <c r="T91" s="150"/>
      <c r="U91" s="150"/>
      <c r="V91" s="150"/>
      <c r="W91" s="150"/>
      <c r="X91" s="147"/>
      <c r="Y91" s="25"/>
      <c r="Z91" s="95"/>
      <c r="AA91" s="95"/>
      <c r="AB91" s="95"/>
      <c r="AC91" s="95"/>
      <c r="AD91" s="95"/>
      <c r="AE91" s="99"/>
    </row>
    <row r="92" spans="1:31" ht="15.75" customHeight="1" x14ac:dyDescent="0.25">
      <c r="A92" s="48"/>
      <c r="B92" s="24"/>
      <c r="C92" s="400" t="s">
        <v>188</v>
      </c>
      <c r="D92" s="400"/>
      <c r="E92" s="400"/>
      <c r="F92" s="400"/>
      <c r="G92" s="400"/>
      <c r="H92" s="400"/>
      <c r="I92" s="400"/>
      <c r="J92" s="93"/>
      <c r="K92" s="25"/>
      <c r="L92" s="25"/>
      <c r="M92" s="25"/>
      <c r="N92" s="25"/>
      <c r="O92" s="25"/>
      <c r="P92" s="25"/>
      <c r="Q92" s="25"/>
      <c r="R92" s="25"/>
      <c r="S92" s="25"/>
      <c r="T92" s="49"/>
      <c r="U92" s="49"/>
      <c r="V92" s="49"/>
      <c r="W92" s="49"/>
      <c r="X92" s="49"/>
      <c r="Y92" s="25"/>
      <c r="Z92" s="95"/>
      <c r="AA92" s="95"/>
      <c r="AB92" s="95"/>
      <c r="AC92" s="95"/>
      <c r="AD92" s="95"/>
      <c r="AE92" s="99"/>
    </row>
    <row r="93" spans="1:31" ht="15.75" customHeight="1" thickBot="1" x14ac:dyDescent="0.3">
      <c r="A93" s="48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95"/>
      <c r="AA93" s="95"/>
      <c r="AB93" s="95"/>
      <c r="AC93" s="95"/>
      <c r="AD93" s="95"/>
      <c r="AE93" s="99"/>
    </row>
    <row r="94" spans="1:31" ht="15.75" customHeight="1" x14ac:dyDescent="0.25">
      <c r="A94" s="48"/>
      <c r="B94" s="24"/>
      <c r="C94" s="94">
        <v>100</v>
      </c>
      <c r="D94" s="25"/>
      <c r="E94" s="25"/>
      <c r="F94" s="25"/>
      <c r="G94" s="25"/>
      <c r="H94" s="25"/>
      <c r="I94" s="412" t="s">
        <v>369</v>
      </c>
      <c r="J94" s="413"/>
      <c r="K94" s="412" t="s">
        <v>41</v>
      </c>
      <c r="L94" s="413"/>
      <c r="M94" s="412" t="s">
        <v>171</v>
      </c>
      <c r="N94" s="413"/>
      <c r="O94" s="412" t="s">
        <v>102</v>
      </c>
      <c r="P94" s="413"/>
      <c r="Q94" s="416" t="s">
        <v>372</v>
      </c>
      <c r="R94" s="417"/>
      <c r="S94" s="25"/>
      <c r="T94" s="111"/>
      <c r="U94" s="111"/>
      <c r="V94" s="111"/>
      <c r="W94" s="91"/>
      <c r="X94" s="91"/>
      <c r="Y94" s="25"/>
      <c r="Z94" s="95"/>
      <c r="AA94" s="95"/>
      <c r="AB94" s="95"/>
      <c r="AC94" s="95"/>
      <c r="AD94" s="95"/>
      <c r="AE94" s="99"/>
    </row>
    <row r="95" spans="1:31" ht="60" customHeight="1" thickBot="1" x14ac:dyDescent="0.3">
      <c r="A95" s="48"/>
      <c r="B95" s="24"/>
      <c r="C95" s="25"/>
      <c r="D95" s="25"/>
      <c r="E95" s="25"/>
      <c r="F95" s="25"/>
      <c r="G95" s="25"/>
      <c r="H95" s="25"/>
      <c r="I95" s="414"/>
      <c r="J95" s="415"/>
      <c r="K95" s="414"/>
      <c r="L95" s="415"/>
      <c r="M95" s="414"/>
      <c r="N95" s="415"/>
      <c r="O95" s="414"/>
      <c r="P95" s="415"/>
      <c r="Q95" s="418"/>
      <c r="R95" s="419"/>
      <c r="S95" s="25"/>
      <c r="T95" s="480" t="s">
        <v>366</v>
      </c>
      <c r="U95" s="480"/>
      <c r="V95" s="480"/>
      <c r="W95" s="480"/>
      <c r="X95" s="480"/>
      <c r="Y95" s="25"/>
      <c r="Z95" s="480" t="s">
        <v>370</v>
      </c>
      <c r="AA95" s="480"/>
      <c r="AB95" s="480"/>
      <c r="AC95" s="480"/>
      <c r="AD95" s="480"/>
      <c r="AE95" s="99"/>
    </row>
    <row r="96" spans="1:31" ht="5.0999999999999996" customHeight="1" thickBot="1" x14ac:dyDescent="0.3">
      <c r="A96" s="48"/>
      <c r="B96" s="24"/>
      <c r="C96" s="25"/>
      <c r="D96" s="25"/>
      <c r="E96" s="25"/>
      <c r="F96" s="25"/>
      <c r="G96" s="25"/>
      <c r="H96" s="25"/>
      <c r="I96" s="153"/>
      <c r="J96" s="153"/>
      <c r="K96" s="153"/>
      <c r="L96" s="153"/>
      <c r="M96" s="153"/>
      <c r="N96" s="153"/>
      <c r="O96" s="153"/>
      <c r="P96" s="153"/>
      <c r="Q96" s="63"/>
      <c r="R96" s="63"/>
      <c r="S96" s="25"/>
      <c r="T96" s="241"/>
      <c r="U96" s="59"/>
      <c r="V96" s="241"/>
      <c r="W96" s="59"/>
      <c r="X96" s="241"/>
      <c r="Y96" s="25"/>
      <c r="Z96" s="241"/>
      <c r="AA96" s="59"/>
      <c r="AB96" s="241"/>
      <c r="AC96" s="59"/>
      <c r="AD96" s="241"/>
      <c r="AE96" s="99"/>
    </row>
    <row r="97" spans="1:31" ht="29.25" customHeight="1" thickTop="1" thickBot="1" x14ac:dyDescent="0.3">
      <c r="A97" s="48"/>
      <c r="B97" s="24"/>
      <c r="C97" s="481" t="s">
        <v>189</v>
      </c>
      <c r="D97" s="467"/>
      <c r="E97" s="468"/>
      <c r="F97" s="412" t="s">
        <v>172</v>
      </c>
      <c r="G97" s="443"/>
      <c r="H97" s="516"/>
      <c r="I97" s="423">
        <v>1</v>
      </c>
      <c r="J97" s="424"/>
      <c r="K97" s="445"/>
      <c r="L97" s="600"/>
      <c r="M97" s="447">
        <f t="shared" ref="M97:M108" si="10">K97*I97</f>
        <v>0</v>
      </c>
      <c r="N97" s="448"/>
      <c r="O97" s="601"/>
      <c r="P97" s="602"/>
      <c r="Q97" s="595"/>
      <c r="R97" s="596"/>
      <c r="S97" s="25"/>
      <c r="T97" s="255" t="s">
        <v>8</v>
      </c>
      <c r="U97" s="214"/>
      <c r="V97" s="242" t="s">
        <v>105</v>
      </c>
      <c r="W97" s="214"/>
      <c r="X97" s="243" t="s">
        <v>177</v>
      </c>
      <c r="Y97" s="25"/>
      <c r="Z97" s="242" t="s">
        <v>8</v>
      </c>
      <c r="AA97" s="214"/>
      <c r="AB97" s="242" t="s">
        <v>105</v>
      </c>
      <c r="AC97" s="214"/>
      <c r="AD97" s="243" t="s">
        <v>177</v>
      </c>
      <c r="AE97" s="99"/>
    </row>
    <row r="98" spans="1:31" ht="29.25" customHeight="1" thickTop="1" thickBot="1" x14ac:dyDescent="0.3">
      <c r="A98" s="48"/>
      <c r="B98" s="24"/>
      <c r="C98" s="482"/>
      <c r="D98" s="483"/>
      <c r="E98" s="484"/>
      <c r="F98" s="609" t="s">
        <v>179</v>
      </c>
      <c r="G98" s="610"/>
      <c r="H98" s="611"/>
      <c r="I98" s="688">
        <v>1</v>
      </c>
      <c r="J98" s="689"/>
      <c r="K98" s="700"/>
      <c r="L98" s="701"/>
      <c r="M98" s="702">
        <f t="shared" si="10"/>
        <v>0</v>
      </c>
      <c r="N98" s="703"/>
      <c r="O98" s="618"/>
      <c r="P98" s="619"/>
      <c r="Q98" s="620"/>
      <c r="R98" s="621"/>
      <c r="S98" s="25"/>
      <c r="T98" s="495">
        <f>D13+D14</f>
        <v>219.42000000000002</v>
      </c>
      <c r="U98" s="63"/>
      <c r="V98" s="254"/>
      <c r="W98" s="63"/>
      <c r="X98" s="254"/>
      <c r="Y98" s="25"/>
      <c r="Z98" s="495">
        <f>(5*D13)+(5*D14)</f>
        <v>1097.0999999999999</v>
      </c>
      <c r="AA98" s="63"/>
      <c r="AB98" s="254"/>
      <c r="AC98" s="63"/>
      <c r="AD98" s="254"/>
      <c r="AE98" s="99"/>
    </row>
    <row r="99" spans="1:31" ht="29.25" customHeight="1" thickTop="1" x14ac:dyDescent="0.25">
      <c r="A99" s="48"/>
      <c r="B99" s="24"/>
      <c r="C99" s="482"/>
      <c r="D99" s="483"/>
      <c r="E99" s="484"/>
      <c r="F99" s="514" t="s">
        <v>173</v>
      </c>
      <c r="G99" s="377"/>
      <c r="H99" s="531"/>
      <c r="I99" s="544">
        <v>1</v>
      </c>
      <c r="J99" s="545"/>
      <c r="K99" s="546"/>
      <c r="L99" s="597"/>
      <c r="M99" s="598">
        <f t="shared" si="10"/>
        <v>0</v>
      </c>
      <c r="N99" s="599"/>
      <c r="O99" s="581" t="e">
        <f>((M97-M99)/M97)*100</f>
        <v>#DIV/0!</v>
      </c>
      <c r="P99" s="553"/>
      <c r="Q99" s="548">
        <f>M97-M99</f>
        <v>0</v>
      </c>
      <c r="R99" s="549"/>
      <c r="S99" s="25"/>
      <c r="T99" s="496"/>
      <c r="U99" s="63"/>
      <c r="V99" s="495">
        <f>E13+E14</f>
        <v>194.38</v>
      </c>
      <c r="W99" s="63"/>
      <c r="X99" s="476">
        <f>$T$98-V99</f>
        <v>25.04000000000002</v>
      </c>
      <c r="Y99" s="25"/>
      <c r="Z99" s="496"/>
      <c r="AA99" s="63"/>
      <c r="AB99" s="495">
        <f>(5*E13)+(5*E14)</f>
        <v>971.9</v>
      </c>
      <c r="AC99" s="63"/>
      <c r="AD99" s="476">
        <f>$Z$98-AB99</f>
        <v>125.19999999999993</v>
      </c>
      <c r="AE99" s="99"/>
    </row>
    <row r="100" spans="1:31" ht="29.25" customHeight="1" thickBot="1" x14ac:dyDescent="0.3">
      <c r="A100" s="48"/>
      <c r="B100" s="24"/>
      <c r="C100" s="482"/>
      <c r="D100" s="483"/>
      <c r="E100" s="484"/>
      <c r="F100" s="520" t="s">
        <v>180</v>
      </c>
      <c r="G100" s="521"/>
      <c r="H100" s="522"/>
      <c r="I100" s="523">
        <v>1</v>
      </c>
      <c r="J100" s="524"/>
      <c r="K100" s="525"/>
      <c r="L100" s="526"/>
      <c r="M100" s="661">
        <f t="shared" si="10"/>
        <v>0</v>
      </c>
      <c r="N100" s="662"/>
      <c r="O100" s="622" t="e">
        <f>((M98-M100)/M98)*100</f>
        <v>#DIV/0!</v>
      </c>
      <c r="P100" s="623"/>
      <c r="Q100" s="624">
        <f>M98-M100</f>
        <v>0</v>
      </c>
      <c r="R100" s="625"/>
      <c r="S100" s="25"/>
      <c r="T100" s="496"/>
      <c r="U100" s="63"/>
      <c r="V100" s="497"/>
      <c r="W100" s="153"/>
      <c r="X100" s="477"/>
      <c r="Y100" s="25"/>
      <c r="Z100" s="496"/>
      <c r="AA100" s="63"/>
      <c r="AB100" s="497"/>
      <c r="AC100" s="153"/>
      <c r="AD100" s="477"/>
      <c r="AE100" s="99"/>
    </row>
    <row r="101" spans="1:31" s="125" customFormat="1" ht="29.25" customHeight="1" x14ac:dyDescent="0.25">
      <c r="A101" s="48"/>
      <c r="B101" s="24"/>
      <c r="C101" s="482"/>
      <c r="D101" s="483"/>
      <c r="E101" s="484"/>
      <c r="F101" s="412" t="s">
        <v>362</v>
      </c>
      <c r="G101" s="443"/>
      <c r="H101" s="516"/>
      <c r="I101" s="423">
        <v>1</v>
      </c>
      <c r="J101" s="424"/>
      <c r="K101" s="425"/>
      <c r="L101" s="517"/>
      <c r="M101" s="447">
        <f t="shared" ref="M101:M102" si="11">K101*I101</f>
        <v>0</v>
      </c>
      <c r="N101" s="448"/>
      <c r="O101" s="518" t="e">
        <f>((M97-M101)/M97)*100</f>
        <v>#DIV/0!</v>
      </c>
      <c r="P101" s="519"/>
      <c r="Q101" s="423">
        <f>M97-M101</f>
        <v>0</v>
      </c>
      <c r="R101" s="424"/>
      <c r="S101" s="25"/>
      <c r="T101" s="496"/>
      <c r="U101" s="63"/>
      <c r="V101" s="499">
        <f>F13+F14</f>
        <v>194.38</v>
      </c>
      <c r="W101" s="147"/>
      <c r="X101" s="476">
        <f t="shared" ref="X101" si="12">$T$98-V101</f>
        <v>25.04000000000002</v>
      </c>
      <c r="Y101" s="25"/>
      <c r="Z101" s="496"/>
      <c r="AA101" s="63"/>
      <c r="AB101" s="499">
        <f>(5*F13)+(5*F14)</f>
        <v>971.9</v>
      </c>
      <c r="AC101" s="147"/>
      <c r="AD101" s="476">
        <f t="shared" ref="AD101" si="13">$Z$98-AB101</f>
        <v>125.19999999999993</v>
      </c>
      <c r="AE101" s="99"/>
    </row>
    <row r="102" spans="1:31" s="125" customFormat="1" ht="29.25" customHeight="1" thickBot="1" x14ac:dyDescent="0.3">
      <c r="A102" s="48"/>
      <c r="B102" s="24"/>
      <c r="C102" s="482"/>
      <c r="D102" s="483"/>
      <c r="E102" s="484"/>
      <c r="F102" s="520" t="s">
        <v>371</v>
      </c>
      <c r="G102" s="521"/>
      <c r="H102" s="522"/>
      <c r="I102" s="523">
        <v>1</v>
      </c>
      <c r="J102" s="524"/>
      <c r="K102" s="525"/>
      <c r="L102" s="526"/>
      <c r="M102" s="527">
        <f t="shared" si="11"/>
        <v>0</v>
      </c>
      <c r="N102" s="528"/>
      <c r="O102" s="529" t="e">
        <f>((M98-M102)/M98)*100</f>
        <v>#DIV/0!</v>
      </c>
      <c r="P102" s="530"/>
      <c r="Q102" s="523">
        <f>M98-M102</f>
        <v>0</v>
      </c>
      <c r="R102" s="524"/>
      <c r="S102" s="25"/>
      <c r="T102" s="496"/>
      <c r="U102" s="63"/>
      <c r="V102" s="500"/>
      <c r="W102" s="147"/>
      <c r="X102" s="477"/>
      <c r="Y102" s="25"/>
      <c r="Z102" s="496"/>
      <c r="AA102" s="63"/>
      <c r="AB102" s="500"/>
      <c r="AC102" s="147"/>
      <c r="AD102" s="477"/>
      <c r="AE102" s="99"/>
    </row>
    <row r="103" spans="1:31" ht="29.25" customHeight="1" x14ac:dyDescent="0.25">
      <c r="A103" s="48"/>
      <c r="B103" s="24"/>
      <c r="C103" s="482"/>
      <c r="D103" s="483"/>
      <c r="E103" s="484"/>
      <c r="F103" s="412" t="s">
        <v>175</v>
      </c>
      <c r="G103" s="443"/>
      <c r="H103" s="516"/>
      <c r="I103" s="423">
        <v>1</v>
      </c>
      <c r="J103" s="424"/>
      <c r="K103" s="425"/>
      <c r="L103" s="517"/>
      <c r="M103" s="447">
        <f t="shared" si="10"/>
        <v>0</v>
      </c>
      <c r="N103" s="448"/>
      <c r="O103" s="518" t="e">
        <f>((M97-M103)/M97)*100</f>
        <v>#DIV/0!</v>
      </c>
      <c r="P103" s="519"/>
      <c r="Q103" s="423">
        <f>M97-M103</f>
        <v>0</v>
      </c>
      <c r="R103" s="424"/>
      <c r="S103" s="25"/>
      <c r="T103" s="496"/>
      <c r="U103" s="161"/>
      <c r="V103" s="499">
        <f>G13+G14</f>
        <v>194.38</v>
      </c>
      <c r="W103" s="147"/>
      <c r="X103" s="476">
        <f t="shared" ref="X103" si="14">$T$98-V103</f>
        <v>25.04000000000002</v>
      </c>
      <c r="Y103" s="25"/>
      <c r="Z103" s="496"/>
      <c r="AA103" s="161"/>
      <c r="AB103" s="499">
        <f>H13+H14</f>
        <v>928.65</v>
      </c>
      <c r="AC103" s="147"/>
      <c r="AD103" s="476">
        <f t="shared" ref="AD103" si="15">$Z$98-AB103</f>
        <v>168.44999999999993</v>
      </c>
      <c r="AE103" s="99"/>
    </row>
    <row r="104" spans="1:31" ht="29.25" customHeight="1" thickBot="1" x14ac:dyDescent="0.3">
      <c r="A104" s="48"/>
      <c r="B104" s="24"/>
      <c r="C104" s="482"/>
      <c r="D104" s="483"/>
      <c r="E104" s="484"/>
      <c r="F104" s="520" t="s">
        <v>181</v>
      </c>
      <c r="G104" s="521"/>
      <c r="H104" s="522"/>
      <c r="I104" s="523">
        <v>1</v>
      </c>
      <c r="J104" s="524"/>
      <c r="K104" s="525"/>
      <c r="L104" s="526"/>
      <c r="M104" s="527">
        <f t="shared" si="10"/>
        <v>0</v>
      </c>
      <c r="N104" s="528"/>
      <c r="O104" s="529" t="e">
        <f>((M98-M104)/M98)*100</f>
        <v>#DIV/0!</v>
      </c>
      <c r="P104" s="530"/>
      <c r="Q104" s="523">
        <f>M98-M104</f>
        <v>0</v>
      </c>
      <c r="R104" s="524"/>
      <c r="S104" s="25"/>
      <c r="T104" s="496"/>
      <c r="U104" s="161"/>
      <c r="V104" s="500"/>
      <c r="W104" s="147"/>
      <c r="X104" s="477"/>
      <c r="Y104" s="25"/>
      <c r="Z104" s="496"/>
      <c r="AA104" s="161"/>
      <c r="AB104" s="500"/>
      <c r="AC104" s="147"/>
      <c r="AD104" s="477"/>
      <c r="AE104" s="99"/>
    </row>
    <row r="105" spans="1:31" ht="29.25" customHeight="1" x14ac:dyDescent="0.25">
      <c r="A105" s="48"/>
      <c r="B105" s="24"/>
      <c r="C105" s="482"/>
      <c r="D105" s="483"/>
      <c r="E105" s="484"/>
      <c r="F105" s="412" t="s">
        <v>174</v>
      </c>
      <c r="G105" s="443"/>
      <c r="H105" s="516"/>
      <c r="I105" s="423">
        <v>1</v>
      </c>
      <c r="J105" s="424"/>
      <c r="K105" s="425"/>
      <c r="L105" s="517"/>
      <c r="M105" s="447">
        <f t="shared" si="10"/>
        <v>0</v>
      </c>
      <c r="N105" s="448"/>
      <c r="O105" s="518" t="e">
        <f>((M97-M105)/M97)*100</f>
        <v>#DIV/0!</v>
      </c>
      <c r="P105" s="519"/>
      <c r="Q105" s="423">
        <f>M97-M105</f>
        <v>0</v>
      </c>
      <c r="R105" s="424"/>
      <c r="S105" s="48"/>
      <c r="T105" s="496"/>
      <c r="U105" s="161"/>
      <c r="V105" s="499">
        <f>I13+I14</f>
        <v>194.38</v>
      </c>
      <c r="W105" s="147"/>
      <c r="X105" s="476">
        <f t="shared" ref="X105" si="16">$T$98-V105</f>
        <v>25.04000000000002</v>
      </c>
      <c r="Y105" s="25"/>
      <c r="Z105" s="496"/>
      <c r="AA105" s="161"/>
      <c r="AB105" s="499">
        <f>(5*I13)+(5*I14)</f>
        <v>971.9</v>
      </c>
      <c r="AC105" s="147"/>
      <c r="AD105" s="476">
        <f t="shared" ref="AD105" si="17">$Z$98-AB105</f>
        <v>125.19999999999993</v>
      </c>
      <c r="AE105" s="99"/>
    </row>
    <row r="106" spans="1:31" ht="29.25" customHeight="1" thickBot="1" x14ac:dyDescent="0.3">
      <c r="A106" s="48"/>
      <c r="B106" s="24"/>
      <c r="C106" s="482"/>
      <c r="D106" s="483"/>
      <c r="E106" s="484"/>
      <c r="F106" s="612" t="s">
        <v>182</v>
      </c>
      <c r="G106" s="613"/>
      <c r="H106" s="614"/>
      <c r="I106" s="523">
        <v>1</v>
      </c>
      <c r="J106" s="524"/>
      <c r="K106" s="525"/>
      <c r="L106" s="526"/>
      <c r="M106" s="527">
        <f t="shared" si="10"/>
        <v>0</v>
      </c>
      <c r="N106" s="528"/>
      <c r="O106" s="529" t="e">
        <f>((M98-M106)/M98)*100</f>
        <v>#DIV/0!</v>
      </c>
      <c r="P106" s="530"/>
      <c r="Q106" s="523">
        <f>M98-M106</f>
        <v>0</v>
      </c>
      <c r="R106" s="524"/>
      <c r="S106" s="48"/>
      <c r="T106" s="496"/>
      <c r="U106" s="161"/>
      <c r="V106" s="500"/>
      <c r="W106" s="147"/>
      <c r="X106" s="477"/>
      <c r="Y106" s="25"/>
      <c r="Z106" s="496"/>
      <c r="AA106" s="161"/>
      <c r="AB106" s="500"/>
      <c r="AC106" s="147"/>
      <c r="AD106" s="477"/>
      <c r="AE106" s="99"/>
    </row>
    <row r="107" spans="1:31" ht="29.25" customHeight="1" x14ac:dyDescent="0.25">
      <c r="A107" s="48"/>
      <c r="B107" s="24"/>
      <c r="C107" s="482"/>
      <c r="D107" s="483"/>
      <c r="E107" s="483"/>
      <c r="F107" s="412" t="s">
        <v>176</v>
      </c>
      <c r="G107" s="443"/>
      <c r="H107" s="413"/>
      <c r="I107" s="423">
        <v>1</v>
      </c>
      <c r="J107" s="424"/>
      <c r="K107" s="445"/>
      <c r="L107" s="446"/>
      <c r="M107" s="447">
        <f t="shared" si="10"/>
        <v>0</v>
      </c>
      <c r="N107" s="448"/>
      <c r="O107" s="615" t="e">
        <f>((M97-M107)/M97)*100</f>
        <v>#DIV/0!</v>
      </c>
      <c r="P107" s="616"/>
      <c r="Q107" s="617">
        <f>M97-M107</f>
        <v>0</v>
      </c>
      <c r="R107" s="511"/>
      <c r="S107" s="48"/>
      <c r="T107" s="496"/>
      <c r="U107" s="161"/>
      <c r="V107" s="499">
        <f>J13+J14</f>
        <v>189.23000000000002</v>
      </c>
      <c r="W107" s="147"/>
      <c r="X107" s="476">
        <f t="shared" ref="X107" si="18">$T$98-V107</f>
        <v>30.189999999999998</v>
      </c>
      <c r="Y107" s="25"/>
      <c r="Z107" s="496"/>
      <c r="AA107" s="161"/>
      <c r="AB107" s="499">
        <f>(5*J13)+(5*J14)</f>
        <v>946.15000000000009</v>
      </c>
      <c r="AC107" s="147"/>
      <c r="AD107" s="476">
        <f t="shared" ref="AD107" si="19">$Z$98-AB107</f>
        <v>150.94999999999982</v>
      </c>
      <c r="AE107" s="99"/>
    </row>
    <row r="108" spans="1:31" ht="29.25" customHeight="1" thickBot="1" x14ac:dyDescent="0.3">
      <c r="A108" s="48"/>
      <c r="B108" s="24"/>
      <c r="C108" s="469"/>
      <c r="D108" s="470"/>
      <c r="E108" s="470"/>
      <c r="F108" s="512" t="s">
        <v>183</v>
      </c>
      <c r="G108" s="513"/>
      <c r="H108" s="704"/>
      <c r="I108" s="523">
        <v>1</v>
      </c>
      <c r="J108" s="524"/>
      <c r="K108" s="585"/>
      <c r="L108" s="586"/>
      <c r="M108" s="603">
        <f t="shared" si="10"/>
        <v>0</v>
      </c>
      <c r="N108" s="604"/>
      <c r="O108" s="605" t="e">
        <f>((M98-M108)/M98)*100</f>
        <v>#DIV/0!</v>
      </c>
      <c r="P108" s="606"/>
      <c r="Q108" s="607">
        <f>M98-M108</f>
        <v>0</v>
      </c>
      <c r="R108" s="608"/>
      <c r="S108" s="48"/>
      <c r="T108" s="497"/>
      <c r="U108" s="161"/>
      <c r="V108" s="500"/>
      <c r="W108" s="147"/>
      <c r="X108" s="477"/>
      <c r="Y108" s="25"/>
      <c r="Z108" s="497"/>
      <c r="AA108" s="161"/>
      <c r="AB108" s="500"/>
      <c r="AC108" s="147"/>
      <c r="AD108" s="477"/>
      <c r="AE108" s="99"/>
    </row>
    <row r="109" spans="1:31" s="13" customFormat="1" ht="15" customHeight="1" x14ac:dyDescent="0.25">
      <c r="A109" s="48"/>
      <c r="B109" s="97"/>
      <c r="C109" s="147"/>
      <c r="D109" s="147"/>
      <c r="E109" s="147"/>
      <c r="F109" s="147"/>
      <c r="G109" s="147"/>
      <c r="H109" s="147"/>
      <c r="I109" s="148"/>
      <c r="J109" s="148"/>
      <c r="K109" s="149"/>
      <c r="L109" s="149"/>
      <c r="M109" s="150"/>
      <c r="N109" s="150"/>
      <c r="O109" s="151"/>
      <c r="P109" s="151"/>
      <c r="Q109" s="152"/>
      <c r="R109" s="152"/>
      <c r="S109" s="48"/>
      <c r="T109" s="161"/>
      <c r="U109" s="161"/>
      <c r="V109" s="147"/>
      <c r="W109" s="147"/>
      <c r="X109" s="161"/>
      <c r="Y109" s="48"/>
      <c r="Z109" s="161"/>
      <c r="AA109" s="161"/>
      <c r="AB109" s="147"/>
      <c r="AC109" s="147"/>
      <c r="AD109" s="161"/>
      <c r="AE109" s="101"/>
    </row>
    <row r="110" spans="1:31" ht="93.75" customHeight="1" x14ac:dyDescent="0.25">
      <c r="A110" s="48"/>
      <c r="B110" s="24"/>
      <c r="C110" s="153"/>
      <c r="D110" s="153"/>
      <c r="E110" s="153"/>
      <c r="F110" s="153"/>
      <c r="G110" s="153"/>
      <c r="H110" s="153"/>
      <c r="I110" s="34"/>
      <c r="J110" s="34"/>
      <c r="K110" s="35"/>
      <c r="L110" s="35"/>
      <c r="M110" s="36"/>
      <c r="N110" s="36"/>
      <c r="O110" s="371" t="s">
        <v>90</v>
      </c>
      <c r="P110" s="371"/>
      <c r="Q110" s="372" t="s">
        <v>378</v>
      </c>
      <c r="R110" s="372"/>
      <c r="S110" s="25"/>
      <c r="T110" s="505" t="s">
        <v>367</v>
      </c>
      <c r="U110" s="505"/>
      <c r="V110" s="505"/>
      <c r="W110" s="150"/>
      <c r="X110" s="92">
        <f>O13</f>
        <v>97.05</v>
      </c>
      <c r="Y110" s="25"/>
      <c r="Z110" s="505" t="s">
        <v>367</v>
      </c>
      <c r="AA110" s="505"/>
      <c r="AB110" s="505"/>
      <c r="AC110" s="150"/>
      <c r="AD110" s="92">
        <f>5*O13</f>
        <v>485.25</v>
      </c>
      <c r="AE110" s="99"/>
    </row>
    <row r="111" spans="1:31" ht="15.75" thickBot="1" x14ac:dyDescent="0.3">
      <c r="A111" s="48"/>
      <c r="B111" s="27"/>
      <c r="C111" s="41"/>
      <c r="D111" s="41"/>
      <c r="E111" s="41"/>
      <c r="F111" s="41"/>
      <c r="G111" s="41"/>
      <c r="H111" s="41"/>
      <c r="I111" s="42"/>
      <c r="J111" s="42"/>
      <c r="K111" s="43"/>
      <c r="L111" s="43"/>
      <c r="M111" s="44"/>
      <c r="N111" s="44"/>
      <c r="O111" s="158"/>
      <c r="P111" s="158"/>
      <c r="Q111" s="159"/>
      <c r="R111" s="159"/>
      <c r="S111" s="28"/>
      <c r="T111" s="44"/>
      <c r="U111" s="44"/>
      <c r="V111" s="44"/>
      <c r="W111" s="44"/>
      <c r="X111" s="44"/>
      <c r="Y111" s="28"/>
      <c r="Z111" s="112"/>
      <c r="AA111" s="112"/>
      <c r="AB111" s="112"/>
      <c r="AC111" s="112"/>
      <c r="AD111" s="112"/>
      <c r="AE111" s="103"/>
    </row>
    <row r="112" spans="1:31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54"/>
      <c r="U112" s="150"/>
      <c r="V112" s="54"/>
      <c r="W112" s="150"/>
      <c r="X112" s="54"/>
      <c r="Y112" s="48"/>
      <c r="Z112" s="95"/>
    </row>
    <row r="113" spans="1:31" ht="15.75" thickBot="1" x14ac:dyDescent="0.3">
      <c r="A113" s="48"/>
      <c r="B113" s="48"/>
      <c r="C113" s="48"/>
      <c r="D113" s="48"/>
      <c r="E113" s="48"/>
      <c r="F113" s="48"/>
      <c r="G113" s="48"/>
      <c r="H113" s="48"/>
      <c r="I113" s="77"/>
      <c r="J113" s="77"/>
      <c r="K113" s="77"/>
      <c r="L113" s="77"/>
      <c r="M113" s="77"/>
      <c r="N113" s="77"/>
      <c r="O113" s="77"/>
      <c r="P113" s="77"/>
      <c r="Q113" s="78"/>
      <c r="R113" s="78"/>
      <c r="S113" s="48"/>
      <c r="T113" s="54"/>
      <c r="U113" s="150"/>
      <c r="V113" s="54"/>
      <c r="W113" s="150"/>
      <c r="X113" s="54"/>
      <c r="Y113" s="48"/>
      <c r="Z113" s="95"/>
    </row>
    <row r="114" spans="1:31" ht="15.75" x14ac:dyDescent="0.25">
      <c r="A114" s="48"/>
      <c r="B114" s="373" t="s">
        <v>190</v>
      </c>
      <c r="C114" s="374"/>
      <c r="D114" s="374"/>
      <c r="E114" s="374"/>
      <c r="F114" s="374"/>
      <c r="G114" s="374"/>
      <c r="H114" s="374"/>
      <c r="I114" s="71"/>
      <c r="J114" s="71"/>
      <c r="K114" s="62"/>
      <c r="L114" s="6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3"/>
      <c r="AA114" s="223"/>
      <c r="AB114" s="223"/>
      <c r="AC114" s="223"/>
      <c r="AD114" s="223"/>
      <c r="AE114" s="224"/>
    </row>
    <row r="115" spans="1:31" ht="15.75" x14ac:dyDescent="0.25">
      <c r="A115" s="48"/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49"/>
      <c r="U115" s="49"/>
      <c r="V115" s="49"/>
      <c r="W115" s="49"/>
      <c r="X115" s="49"/>
      <c r="Y115" s="25"/>
      <c r="Z115" s="95"/>
      <c r="AA115" s="95"/>
      <c r="AB115" s="95"/>
      <c r="AC115" s="95"/>
      <c r="AD115" s="95"/>
      <c r="AE115" s="99"/>
    </row>
    <row r="116" spans="1:31" ht="15.75" thickBot="1" x14ac:dyDescent="0.3">
      <c r="A116" s="48"/>
      <c r="B116" s="2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95"/>
      <c r="AA116" s="95"/>
      <c r="AB116" s="95"/>
      <c r="AC116" s="95"/>
      <c r="AD116" s="95"/>
      <c r="AE116" s="99"/>
    </row>
    <row r="117" spans="1:31" ht="15" customHeight="1" x14ac:dyDescent="0.25">
      <c r="A117" s="48"/>
      <c r="B117" s="24"/>
      <c r="C117" s="94">
        <v>100</v>
      </c>
      <c r="D117" s="25"/>
      <c r="E117" s="25"/>
      <c r="F117" s="25"/>
      <c r="G117" s="25"/>
      <c r="H117" s="25"/>
      <c r="I117" s="481" t="s">
        <v>170</v>
      </c>
      <c r="J117" s="467"/>
      <c r="K117" s="481" t="s">
        <v>41</v>
      </c>
      <c r="L117" s="468"/>
      <c r="M117" s="467" t="s">
        <v>171</v>
      </c>
      <c r="N117" s="467"/>
      <c r="O117" s="481" t="s">
        <v>102</v>
      </c>
      <c r="P117" s="468"/>
      <c r="Q117" s="587" t="s">
        <v>372</v>
      </c>
      <c r="R117" s="588"/>
      <c r="S117" s="25"/>
      <c r="T117" s="111"/>
      <c r="U117" s="111"/>
      <c r="V117" s="111"/>
      <c r="W117" s="91"/>
      <c r="X117" s="91"/>
      <c r="Y117" s="25"/>
      <c r="Z117" s="95"/>
      <c r="AA117" s="95"/>
      <c r="AB117" s="95"/>
      <c r="AC117" s="95"/>
      <c r="AD117" s="95"/>
      <c r="AE117" s="99"/>
    </row>
    <row r="118" spans="1:31" ht="61.5" customHeight="1" thickBot="1" x14ac:dyDescent="0.3">
      <c r="A118" s="48"/>
      <c r="B118" s="24"/>
      <c r="C118" s="25"/>
      <c r="D118" s="25"/>
      <c r="E118" s="25"/>
      <c r="F118" s="25"/>
      <c r="G118" s="25"/>
      <c r="H118" s="25"/>
      <c r="I118" s="469"/>
      <c r="J118" s="470"/>
      <c r="K118" s="469"/>
      <c r="L118" s="471"/>
      <c r="M118" s="470"/>
      <c r="N118" s="470"/>
      <c r="O118" s="469"/>
      <c r="P118" s="471"/>
      <c r="Q118" s="589"/>
      <c r="R118" s="590"/>
      <c r="S118" s="25"/>
      <c r="T118" s="480" t="s">
        <v>366</v>
      </c>
      <c r="U118" s="480"/>
      <c r="V118" s="480"/>
      <c r="W118" s="480"/>
      <c r="X118" s="480"/>
      <c r="Y118" s="25"/>
      <c r="Z118" s="480" t="s">
        <v>370</v>
      </c>
      <c r="AA118" s="480"/>
      <c r="AB118" s="480"/>
      <c r="AC118" s="480"/>
      <c r="AD118" s="480"/>
      <c r="AE118" s="99"/>
    </row>
    <row r="119" spans="1:31" ht="5.0999999999999996" customHeight="1" thickBot="1" x14ac:dyDescent="0.3">
      <c r="B119" s="24"/>
      <c r="C119" s="25"/>
      <c r="D119" s="25"/>
      <c r="E119" s="25"/>
      <c r="F119" s="25"/>
      <c r="G119" s="25"/>
      <c r="H119" s="25"/>
      <c r="I119" s="153"/>
      <c r="J119" s="153"/>
      <c r="K119" s="153"/>
      <c r="L119" s="153"/>
      <c r="M119" s="153"/>
      <c r="N119" s="153"/>
      <c r="O119" s="153"/>
      <c r="P119" s="153"/>
      <c r="Q119" s="63"/>
      <c r="R119" s="63"/>
      <c r="S119" s="25"/>
      <c r="T119" s="241"/>
      <c r="U119" s="59"/>
      <c r="V119" s="241"/>
      <c r="W119" s="59"/>
      <c r="X119" s="241"/>
      <c r="Y119" s="25"/>
      <c r="Z119" s="241"/>
      <c r="AA119" s="59"/>
      <c r="AB119" s="241"/>
      <c r="AC119" s="59"/>
      <c r="AD119" s="241"/>
      <c r="AE119" s="99"/>
    </row>
    <row r="120" spans="1:31" ht="29.25" customHeight="1" thickTop="1" thickBot="1" x14ac:dyDescent="0.3">
      <c r="B120" s="24"/>
      <c r="C120" s="481" t="s">
        <v>189</v>
      </c>
      <c r="D120" s="467"/>
      <c r="E120" s="467"/>
      <c r="F120" s="412" t="s">
        <v>172</v>
      </c>
      <c r="G120" s="443"/>
      <c r="H120" s="443"/>
      <c r="I120" s="507">
        <v>1</v>
      </c>
      <c r="J120" s="507"/>
      <c r="K120" s="508"/>
      <c r="L120" s="508"/>
      <c r="M120" s="509">
        <f t="shared" ref="M120:M131" si="20">K120*I120</f>
        <v>0</v>
      </c>
      <c r="N120" s="509"/>
      <c r="O120" s="515"/>
      <c r="P120" s="515"/>
      <c r="Q120" s="627"/>
      <c r="R120" s="596"/>
      <c r="S120" s="25"/>
      <c r="T120" s="255" t="s">
        <v>8</v>
      </c>
      <c r="U120" s="214"/>
      <c r="V120" s="242" t="s">
        <v>105</v>
      </c>
      <c r="W120" s="214"/>
      <c r="X120" s="243" t="s">
        <v>177</v>
      </c>
      <c r="Y120" s="25"/>
      <c r="Z120" s="242" t="s">
        <v>8</v>
      </c>
      <c r="AA120" s="214"/>
      <c r="AB120" s="242" t="s">
        <v>105</v>
      </c>
      <c r="AC120" s="214"/>
      <c r="AD120" s="243" t="s">
        <v>177</v>
      </c>
      <c r="AE120" s="99"/>
    </row>
    <row r="121" spans="1:31" ht="29.25" customHeight="1" thickTop="1" thickBot="1" x14ac:dyDescent="0.3">
      <c r="B121" s="24"/>
      <c r="C121" s="482"/>
      <c r="D121" s="483"/>
      <c r="E121" s="483"/>
      <c r="F121" s="628" t="s">
        <v>179</v>
      </c>
      <c r="G121" s="629"/>
      <c r="H121" s="629"/>
      <c r="I121" s="630">
        <v>1</v>
      </c>
      <c r="J121" s="630"/>
      <c r="K121" s="631"/>
      <c r="L121" s="631"/>
      <c r="M121" s="632">
        <f t="shared" si="20"/>
        <v>0</v>
      </c>
      <c r="N121" s="632"/>
      <c r="O121" s="389"/>
      <c r="P121" s="389"/>
      <c r="Q121" s="383"/>
      <c r="R121" s="633"/>
      <c r="S121" s="25"/>
      <c r="T121" s="495">
        <f>D13+D14</f>
        <v>219.42000000000002</v>
      </c>
      <c r="U121" s="63"/>
      <c r="V121" s="254"/>
      <c r="W121" s="63"/>
      <c r="X121" s="254"/>
      <c r="Y121" s="25"/>
      <c r="Z121" s="495">
        <f>(5*D13)+(5*D14)</f>
        <v>1097.0999999999999</v>
      </c>
      <c r="AA121" s="63"/>
      <c r="AB121" s="254"/>
      <c r="AC121" s="63"/>
      <c r="AD121" s="254"/>
      <c r="AE121" s="99"/>
    </row>
    <row r="122" spans="1:31" ht="29.25" customHeight="1" thickTop="1" x14ac:dyDescent="0.25">
      <c r="B122" s="24"/>
      <c r="C122" s="482"/>
      <c r="D122" s="483"/>
      <c r="E122" s="483"/>
      <c r="F122" s="514" t="s">
        <v>173</v>
      </c>
      <c r="G122" s="377"/>
      <c r="H122" s="377"/>
      <c r="I122" s="378">
        <v>1</v>
      </c>
      <c r="J122" s="378"/>
      <c r="K122" s="379"/>
      <c r="L122" s="379"/>
      <c r="M122" s="380">
        <f t="shared" si="20"/>
        <v>0</v>
      </c>
      <c r="N122" s="380"/>
      <c r="O122" s="594" t="e">
        <f>((M120-M122)/M120)*100</f>
        <v>#DIV/0!</v>
      </c>
      <c r="P122" s="594"/>
      <c r="Q122" s="626">
        <f>M120-M122</f>
        <v>0</v>
      </c>
      <c r="R122" s="549"/>
      <c r="S122" s="25"/>
      <c r="T122" s="496"/>
      <c r="U122" s="63"/>
      <c r="V122" s="495">
        <f>E13+E14</f>
        <v>194.38</v>
      </c>
      <c r="W122" s="63"/>
      <c r="X122" s="476">
        <f>$T$121-V122</f>
        <v>25.04000000000002</v>
      </c>
      <c r="Y122" s="25"/>
      <c r="Z122" s="496"/>
      <c r="AA122" s="63"/>
      <c r="AB122" s="495">
        <f>(5*E13)+(5*E14)</f>
        <v>971.9</v>
      </c>
      <c r="AC122" s="63"/>
      <c r="AD122" s="476">
        <f>$Z$121-AB122</f>
        <v>125.19999999999993</v>
      </c>
      <c r="AE122" s="99"/>
    </row>
    <row r="123" spans="1:31" ht="29.25" customHeight="1" thickBot="1" x14ac:dyDescent="0.3">
      <c r="B123" s="24"/>
      <c r="C123" s="482"/>
      <c r="D123" s="483"/>
      <c r="E123" s="483"/>
      <c r="F123" s="512" t="s">
        <v>180</v>
      </c>
      <c r="G123" s="513"/>
      <c r="H123" s="513"/>
      <c r="I123" s="493">
        <v>1</v>
      </c>
      <c r="J123" s="493"/>
      <c r="K123" s="490"/>
      <c r="L123" s="490"/>
      <c r="M123" s="491">
        <f t="shared" si="20"/>
        <v>0</v>
      </c>
      <c r="N123" s="491"/>
      <c r="O123" s="591" t="e">
        <f>((M121-M123)/M121)*100</f>
        <v>#DIV/0!</v>
      </c>
      <c r="P123" s="591"/>
      <c r="Q123" s="592">
        <f>M121-M123</f>
        <v>0</v>
      </c>
      <c r="R123" s="593"/>
      <c r="S123" s="25"/>
      <c r="T123" s="496"/>
      <c r="U123" s="63"/>
      <c r="V123" s="497"/>
      <c r="W123" s="153"/>
      <c r="X123" s="477"/>
      <c r="Y123" s="25"/>
      <c r="Z123" s="496"/>
      <c r="AA123" s="63"/>
      <c r="AB123" s="497"/>
      <c r="AC123" s="153"/>
      <c r="AD123" s="477"/>
      <c r="AE123" s="99"/>
    </row>
    <row r="124" spans="1:31" s="125" customFormat="1" ht="29.25" customHeight="1" x14ac:dyDescent="0.25">
      <c r="B124" s="24"/>
      <c r="C124" s="482"/>
      <c r="D124" s="483"/>
      <c r="E124" s="483"/>
      <c r="F124" s="412" t="s">
        <v>362</v>
      </c>
      <c r="G124" s="443"/>
      <c r="H124" s="443"/>
      <c r="I124" s="507">
        <v>1</v>
      </c>
      <c r="J124" s="507"/>
      <c r="K124" s="508"/>
      <c r="L124" s="508"/>
      <c r="M124" s="509">
        <f t="shared" si="20"/>
        <v>0</v>
      </c>
      <c r="N124" s="509"/>
      <c r="O124" s="510" t="e">
        <f>((M120-M124)/M120)*100</f>
        <v>#DIV/0!</v>
      </c>
      <c r="P124" s="510"/>
      <c r="Q124" s="507">
        <f>M120-M124</f>
        <v>0</v>
      </c>
      <c r="R124" s="511"/>
      <c r="S124" s="25"/>
      <c r="T124" s="496"/>
      <c r="U124" s="63"/>
      <c r="V124" s="499">
        <f>F13+F14</f>
        <v>194.38</v>
      </c>
      <c r="W124" s="147"/>
      <c r="X124" s="476">
        <f t="shared" ref="X124" si="21">$T$121-V124</f>
        <v>25.04000000000002</v>
      </c>
      <c r="Y124" s="25"/>
      <c r="Z124" s="496"/>
      <c r="AA124" s="63"/>
      <c r="AB124" s="499">
        <f>(5*F13)+(5*F14)</f>
        <v>971.9</v>
      </c>
      <c r="AC124" s="147"/>
      <c r="AD124" s="476">
        <f t="shared" ref="AD124" si="22">$Z$121-AB124</f>
        <v>125.19999999999993</v>
      </c>
      <c r="AE124" s="99"/>
    </row>
    <row r="125" spans="1:31" s="125" customFormat="1" ht="29.25" customHeight="1" thickBot="1" x14ac:dyDescent="0.3">
      <c r="B125" s="24"/>
      <c r="C125" s="482"/>
      <c r="D125" s="483"/>
      <c r="E125" s="483"/>
      <c r="F125" s="512" t="s">
        <v>371</v>
      </c>
      <c r="G125" s="513"/>
      <c r="H125" s="513"/>
      <c r="I125" s="493">
        <v>1</v>
      </c>
      <c r="J125" s="493"/>
      <c r="K125" s="490"/>
      <c r="L125" s="490"/>
      <c r="M125" s="491">
        <f t="shared" si="20"/>
        <v>0</v>
      </c>
      <c r="N125" s="491"/>
      <c r="O125" s="492" t="e">
        <f>((M121-M125)/M121)*100</f>
        <v>#DIV/0!</v>
      </c>
      <c r="P125" s="492"/>
      <c r="Q125" s="493">
        <f>M121-M125</f>
        <v>0</v>
      </c>
      <c r="R125" s="494"/>
      <c r="S125" s="25"/>
      <c r="T125" s="496"/>
      <c r="U125" s="63"/>
      <c r="V125" s="500"/>
      <c r="W125" s="147"/>
      <c r="X125" s="477"/>
      <c r="Y125" s="25"/>
      <c r="Z125" s="496"/>
      <c r="AA125" s="63"/>
      <c r="AB125" s="500"/>
      <c r="AC125" s="147"/>
      <c r="AD125" s="477"/>
      <c r="AE125" s="99"/>
    </row>
    <row r="126" spans="1:31" ht="29.25" customHeight="1" x14ac:dyDescent="0.25">
      <c r="B126" s="24"/>
      <c r="C126" s="482"/>
      <c r="D126" s="483"/>
      <c r="E126" s="483"/>
      <c r="F126" s="412" t="s">
        <v>175</v>
      </c>
      <c r="G126" s="443"/>
      <c r="H126" s="443"/>
      <c r="I126" s="507">
        <v>1</v>
      </c>
      <c r="J126" s="507"/>
      <c r="K126" s="508"/>
      <c r="L126" s="508"/>
      <c r="M126" s="509">
        <f t="shared" si="20"/>
        <v>0</v>
      </c>
      <c r="N126" s="509"/>
      <c r="O126" s="510" t="e">
        <f>((M120-M126)/M120)*100</f>
        <v>#DIV/0!</v>
      </c>
      <c r="P126" s="510"/>
      <c r="Q126" s="507">
        <f>M120-M126</f>
        <v>0</v>
      </c>
      <c r="R126" s="511"/>
      <c r="S126" s="25"/>
      <c r="T126" s="496"/>
      <c r="U126" s="161"/>
      <c r="V126" s="499">
        <f>G13+G14</f>
        <v>194.38</v>
      </c>
      <c r="W126" s="147"/>
      <c r="X126" s="476">
        <f t="shared" ref="X126" si="23">$T$121-V126</f>
        <v>25.04000000000002</v>
      </c>
      <c r="Y126" s="25"/>
      <c r="Z126" s="496"/>
      <c r="AA126" s="161"/>
      <c r="AB126" s="499">
        <f>H13+H14</f>
        <v>928.65</v>
      </c>
      <c r="AC126" s="147"/>
      <c r="AD126" s="476">
        <f t="shared" ref="AD126" si="24">$Z$121-AB126</f>
        <v>168.44999999999993</v>
      </c>
      <c r="AE126" s="99"/>
    </row>
    <row r="127" spans="1:31" ht="29.25" customHeight="1" thickBot="1" x14ac:dyDescent="0.3">
      <c r="B127" s="24"/>
      <c r="C127" s="482"/>
      <c r="D127" s="483"/>
      <c r="E127" s="483"/>
      <c r="F127" s="512" t="s">
        <v>181</v>
      </c>
      <c r="G127" s="513"/>
      <c r="H127" s="513"/>
      <c r="I127" s="493">
        <v>1</v>
      </c>
      <c r="J127" s="493"/>
      <c r="K127" s="490"/>
      <c r="L127" s="490"/>
      <c r="M127" s="491">
        <f t="shared" si="20"/>
        <v>0</v>
      </c>
      <c r="N127" s="491"/>
      <c r="O127" s="492" t="e">
        <f>((M121-M127)/M121)*100</f>
        <v>#DIV/0!</v>
      </c>
      <c r="P127" s="492"/>
      <c r="Q127" s="493">
        <f>M121-M127</f>
        <v>0</v>
      </c>
      <c r="R127" s="494"/>
      <c r="S127" s="25"/>
      <c r="T127" s="496"/>
      <c r="U127" s="161"/>
      <c r="V127" s="500"/>
      <c r="W127" s="147"/>
      <c r="X127" s="477"/>
      <c r="Y127" s="25"/>
      <c r="Z127" s="496"/>
      <c r="AA127" s="161"/>
      <c r="AB127" s="500"/>
      <c r="AC127" s="147"/>
      <c r="AD127" s="477"/>
      <c r="AE127" s="99"/>
    </row>
    <row r="128" spans="1:31" ht="29.25" customHeight="1" x14ac:dyDescent="0.25">
      <c r="B128" s="24"/>
      <c r="C128" s="482"/>
      <c r="D128" s="483"/>
      <c r="E128" s="483"/>
      <c r="F128" s="412" t="s">
        <v>174</v>
      </c>
      <c r="G128" s="443"/>
      <c r="H128" s="443"/>
      <c r="I128" s="507">
        <v>1</v>
      </c>
      <c r="J128" s="507"/>
      <c r="K128" s="508"/>
      <c r="L128" s="508"/>
      <c r="M128" s="509">
        <f t="shared" si="20"/>
        <v>0</v>
      </c>
      <c r="N128" s="509"/>
      <c r="O128" s="510" t="e">
        <f>((M120-M128)/M120)*100</f>
        <v>#DIV/0!</v>
      </c>
      <c r="P128" s="510"/>
      <c r="Q128" s="507">
        <f>M120-M128</f>
        <v>0</v>
      </c>
      <c r="R128" s="511"/>
      <c r="S128" s="48"/>
      <c r="T128" s="496"/>
      <c r="U128" s="161"/>
      <c r="V128" s="499">
        <f>I13+I14</f>
        <v>194.38</v>
      </c>
      <c r="W128" s="147"/>
      <c r="X128" s="476">
        <f t="shared" ref="X128" si="25">$T$121-V128</f>
        <v>25.04000000000002</v>
      </c>
      <c r="Y128" s="25"/>
      <c r="Z128" s="496"/>
      <c r="AA128" s="161"/>
      <c r="AB128" s="499">
        <f>(5*I13)+(5*I14)</f>
        <v>971.9</v>
      </c>
      <c r="AC128" s="147"/>
      <c r="AD128" s="476">
        <f t="shared" ref="AD128" si="26">$Z$121-AB128</f>
        <v>125.19999999999993</v>
      </c>
      <c r="AE128" s="99"/>
    </row>
    <row r="129" spans="2:31" ht="29.25" customHeight="1" thickBot="1" x14ac:dyDescent="0.3">
      <c r="B129" s="97"/>
      <c r="C129" s="482"/>
      <c r="D129" s="483"/>
      <c r="E129" s="483"/>
      <c r="F129" s="512" t="s">
        <v>182</v>
      </c>
      <c r="G129" s="513"/>
      <c r="H129" s="513"/>
      <c r="I129" s="493">
        <v>1</v>
      </c>
      <c r="J129" s="493"/>
      <c r="K129" s="490"/>
      <c r="L129" s="490"/>
      <c r="M129" s="491">
        <f t="shared" si="20"/>
        <v>0</v>
      </c>
      <c r="N129" s="491"/>
      <c r="O129" s="492" t="e">
        <f>((M121-M129)/M121)*100</f>
        <v>#DIV/0!</v>
      </c>
      <c r="P129" s="492"/>
      <c r="Q129" s="493">
        <f>M121-M129</f>
        <v>0</v>
      </c>
      <c r="R129" s="494"/>
      <c r="S129" s="48"/>
      <c r="T129" s="496"/>
      <c r="U129" s="161"/>
      <c r="V129" s="500"/>
      <c r="W129" s="147"/>
      <c r="X129" s="477"/>
      <c r="Y129" s="25"/>
      <c r="Z129" s="496"/>
      <c r="AA129" s="161"/>
      <c r="AB129" s="500"/>
      <c r="AC129" s="147"/>
      <c r="AD129" s="477"/>
      <c r="AE129" s="99"/>
    </row>
    <row r="130" spans="2:31" ht="29.25" customHeight="1" x14ac:dyDescent="0.25">
      <c r="B130" s="98"/>
      <c r="C130" s="482"/>
      <c r="D130" s="483"/>
      <c r="E130" s="483"/>
      <c r="F130" s="412" t="s">
        <v>176</v>
      </c>
      <c r="G130" s="443"/>
      <c r="H130" s="443"/>
      <c r="I130" s="507">
        <v>1</v>
      </c>
      <c r="J130" s="507"/>
      <c r="K130" s="508"/>
      <c r="L130" s="508"/>
      <c r="M130" s="509">
        <f t="shared" si="20"/>
        <v>0</v>
      </c>
      <c r="N130" s="509"/>
      <c r="O130" s="510" t="e">
        <f>((M120-M130)/M120)*100</f>
        <v>#DIV/0!</v>
      </c>
      <c r="P130" s="510"/>
      <c r="Q130" s="507">
        <f>M120-M130</f>
        <v>0</v>
      </c>
      <c r="R130" s="511"/>
      <c r="S130" s="48"/>
      <c r="T130" s="496"/>
      <c r="U130" s="161"/>
      <c r="V130" s="499">
        <f>J13+J14</f>
        <v>189.23000000000002</v>
      </c>
      <c r="W130" s="147"/>
      <c r="X130" s="476">
        <f t="shared" ref="X130" si="27">$T$121-V130</f>
        <v>30.189999999999998</v>
      </c>
      <c r="Y130" s="25"/>
      <c r="Z130" s="496"/>
      <c r="AA130" s="161"/>
      <c r="AB130" s="499">
        <f>(5*J13)+(5*J14)</f>
        <v>946.15000000000009</v>
      </c>
      <c r="AC130" s="147"/>
      <c r="AD130" s="476">
        <f t="shared" ref="AD130" si="28">$Z$121-AB130</f>
        <v>150.94999999999982</v>
      </c>
      <c r="AE130" s="99"/>
    </row>
    <row r="131" spans="2:31" ht="29.25" customHeight="1" thickBot="1" x14ac:dyDescent="0.3">
      <c r="B131" s="98"/>
      <c r="C131" s="469"/>
      <c r="D131" s="470"/>
      <c r="E131" s="470"/>
      <c r="F131" s="512" t="s">
        <v>183</v>
      </c>
      <c r="G131" s="513"/>
      <c r="H131" s="513"/>
      <c r="I131" s="493">
        <v>1</v>
      </c>
      <c r="J131" s="493"/>
      <c r="K131" s="490"/>
      <c r="L131" s="490"/>
      <c r="M131" s="491">
        <f t="shared" si="20"/>
        <v>0</v>
      </c>
      <c r="N131" s="491"/>
      <c r="O131" s="591" t="e">
        <f>((M121-M131)/M121)*100</f>
        <v>#DIV/0!</v>
      </c>
      <c r="P131" s="591"/>
      <c r="Q131" s="634">
        <f>M121-M131</f>
        <v>0</v>
      </c>
      <c r="R131" s="608"/>
      <c r="S131" s="48"/>
      <c r="T131" s="497"/>
      <c r="U131" s="161"/>
      <c r="V131" s="500"/>
      <c r="W131" s="147"/>
      <c r="X131" s="477"/>
      <c r="Y131" s="25"/>
      <c r="Z131" s="497"/>
      <c r="AA131" s="161"/>
      <c r="AB131" s="500"/>
      <c r="AC131" s="147"/>
      <c r="AD131" s="477"/>
      <c r="AE131" s="99"/>
    </row>
    <row r="132" spans="2:31" s="13" customFormat="1" x14ac:dyDescent="0.25">
      <c r="B132" s="100"/>
      <c r="C132" s="147"/>
      <c r="D132" s="147"/>
      <c r="E132" s="147"/>
      <c r="F132" s="147"/>
      <c r="G132" s="147"/>
      <c r="H132" s="147"/>
      <c r="I132" s="148"/>
      <c r="J132" s="148"/>
      <c r="K132" s="149"/>
      <c r="L132" s="149"/>
      <c r="M132" s="150"/>
      <c r="N132" s="150"/>
      <c r="O132" s="151"/>
      <c r="P132" s="151"/>
      <c r="Q132" s="152"/>
      <c r="R132" s="152"/>
      <c r="S132" s="48"/>
      <c r="T132" s="161"/>
      <c r="U132" s="161"/>
      <c r="V132" s="147"/>
      <c r="W132" s="147"/>
      <c r="X132" s="161"/>
      <c r="Y132" s="48"/>
      <c r="Z132" s="161"/>
      <c r="AA132" s="161"/>
      <c r="AB132" s="147"/>
      <c r="AC132" s="147"/>
      <c r="AD132" s="161"/>
      <c r="AE132" s="101"/>
    </row>
    <row r="133" spans="2:31" ht="88.5" customHeight="1" x14ac:dyDescent="0.25">
      <c r="B133" s="98"/>
      <c r="C133" s="153"/>
      <c r="D133" s="153"/>
      <c r="E133" s="153"/>
      <c r="F133" s="153"/>
      <c r="G133" s="153"/>
      <c r="H133" s="153"/>
      <c r="I133" s="34"/>
      <c r="J133" s="34"/>
      <c r="K133" s="35"/>
      <c r="L133" s="35"/>
      <c r="M133" s="36"/>
      <c r="N133" s="36"/>
      <c r="O133" s="371" t="s">
        <v>90</v>
      </c>
      <c r="P133" s="371"/>
      <c r="Q133" s="372" t="s">
        <v>377</v>
      </c>
      <c r="R133" s="372"/>
      <c r="S133" s="25"/>
      <c r="T133" s="505" t="s">
        <v>367</v>
      </c>
      <c r="U133" s="505"/>
      <c r="V133" s="505"/>
      <c r="W133" s="150"/>
      <c r="X133" s="92">
        <f>O13</f>
        <v>97.05</v>
      </c>
      <c r="Y133" s="25"/>
      <c r="Z133" s="505" t="s">
        <v>367</v>
      </c>
      <c r="AA133" s="505"/>
      <c r="AB133" s="505"/>
      <c r="AC133" s="150"/>
      <c r="AD133" s="92">
        <f>5*O13</f>
        <v>485.25</v>
      </c>
      <c r="AE133" s="99"/>
    </row>
    <row r="134" spans="2:31" ht="15.75" thickBot="1" x14ac:dyDescent="0.3">
      <c r="B134" s="10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03"/>
    </row>
    <row r="135" spans="2:31" x14ac:dyDescent="0.25"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spans="2:31" s="125" customFormat="1" ht="15.75" thickBot="1" x14ac:dyDescent="0.3"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</row>
    <row r="137" spans="2:31" ht="15.75" x14ac:dyDescent="0.25">
      <c r="B137" s="373" t="s">
        <v>191</v>
      </c>
      <c r="C137" s="374"/>
      <c r="D137" s="374"/>
      <c r="E137" s="374"/>
      <c r="F137" s="374"/>
      <c r="G137" s="374"/>
      <c r="H137" s="374"/>
      <c r="I137" s="71"/>
      <c r="J137" s="71"/>
      <c r="K137" s="62"/>
      <c r="L137" s="6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3"/>
      <c r="AA137" s="223"/>
      <c r="AB137" s="223"/>
      <c r="AC137" s="223"/>
      <c r="AD137" s="223"/>
      <c r="AE137" s="224"/>
    </row>
    <row r="138" spans="2:31" ht="15.75" x14ac:dyDescent="0.25">
      <c r="B138" s="2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49"/>
      <c r="U138" s="49"/>
      <c r="V138" s="49"/>
      <c r="W138" s="49"/>
      <c r="X138" s="49"/>
      <c r="Y138" s="25"/>
      <c r="Z138" s="95"/>
      <c r="AA138" s="95"/>
      <c r="AB138" s="95"/>
      <c r="AC138" s="95"/>
      <c r="AD138" s="95"/>
      <c r="AE138" s="99"/>
    </row>
    <row r="139" spans="2:31" ht="15.75" thickBot="1" x14ac:dyDescent="0.3"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95"/>
      <c r="AA139" s="95"/>
      <c r="AB139" s="95"/>
      <c r="AC139" s="95"/>
      <c r="AD139" s="95"/>
      <c r="AE139" s="99"/>
    </row>
    <row r="140" spans="2:31" x14ac:dyDescent="0.25">
      <c r="B140" s="24"/>
      <c r="C140" s="94">
        <v>100</v>
      </c>
      <c r="D140" s="25"/>
      <c r="E140" s="25"/>
      <c r="F140" s="25"/>
      <c r="G140" s="25"/>
      <c r="H140" s="25"/>
      <c r="I140" s="481" t="s">
        <v>170</v>
      </c>
      <c r="J140" s="468"/>
      <c r="K140" s="481" t="s">
        <v>41</v>
      </c>
      <c r="L140" s="468"/>
      <c r="M140" s="481" t="s">
        <v>171</v>
      </c>
      <c r="N140" s="468"/>
      <c r="O140" s="481" t="s">
        <v>102</v>
      </c>
      <c r="P140" s="468"/>
      <c r="Q140" s="635" t="s">
        <v>379</v>
      </c>
      <c r="R140" s="588"/>
      <c r="S140" s="25"/>
      <c r="T140" s="111"/>
      <c r="U140" s="111"/>
      <c r="V140" s="111"/>
      <c r="W140" s="91"/>
      <c r="X140" s="91"/>
      <c r="Y140" s="48"/>
      <c r="Z140" s="96"/>
      <c r="AA140" s="95"/>
      <c r="AB140" s="95"/>
      <c r="AC140" s="95"/>
      <c r="AD140" s="95"/>
      <c r="AE140" s="99"/>
    </row>
    <row r="141" spans="2:31" ht="60.75" customHeight="1" thickBot="1" x14ac:dyDescent="0.3">
      <c r="B141" s="24"/>
      <c r="C141" s="25"/>
      <c r="D141" s="25"/>
      <c r="E141" s="25"/>
      <c r="F141" s="25"/>
      <c r="G141" s="25"/>
      <c r="H141" s="25"/>
      <c r="I141" s="469"/>
      <c r="J141" s="471"/>
      <c r="K141" s="469"/>
      <c r="L141" s="471"/>
      <c r="M141" s="469"/>
      <c r="N141" s="471"/>
      <c r="O141" s="469"/>
      <c r="P141" s="471"/>
      <c r="Q141" s="636"/>
      <c r="R141" s="590"/>
      <c r="S141" s="25"/>
      <c r="T141" s="480" t="s">
        <v>366</v>
      </c>
      <c r="U141" s="480"/>
      <c r="V141" s="480"/>
      <c r="W141" s="480"/>
      <c r="X141" s="480"/>
      <c r="Y141" s="25"/>
      <c r="Z141" s="480" t="s">
        <v>370</v>
      </c>
      <c r="AA141" s="480"/>
      <c r="AB141" s="480"/>
      <c r="AC141" s="480"/>
      <c r="AD141" s="480"/>
      <c r="AE141" s="99"/>
    </row>
    <row r="142" spans="2:31" ht="15.75" thickBot="1" x14ac:dyDescent="0.3">
      <c r="B142" s="24"/>
      <c r="C142" s="25"/>
      <c r="D142" s="25"/>
      <c r="E142" s="25"/>
      <c r="F142" s="25"/>
      <c r="G142" s="25"/>
      <c r="H142" s="25"/>
      <c r="I142" s="153"/>
      <c r="J142" s="153"/>
      <c r="K142" s="153"/>
      <c r="L142" s="153"/>
      <c r="M142" s="153"/>
      <c r="N142" s="153"/>
      <c r="O142" s="153"/>
      <c r="P142" s="153"/>
      <c r="Q142" s="63"/>
      <c r="R142" s="63"/>
      <c r="S142" s="25"/>
      <c r="T142" s="241"/>
      <c r="U142" s="59"/>
      <c r="V142" s="241"/>
      <c r="W142" s="59"/>
      <c r="X142" s="241"/>
      <c r="Y142" s="25"/>
      <c r="Z142" s="241"/>
      <c r="AA142" s="59"/>
      <c r="AB142" s="241"/>
      <c r="AC142" s="59"/>
      <c r="AD142" s="241"/>
      <c r="AE142" s="99"/>
    </row>
    <row r="143" spans="2:31" ht="29.25" customHeight="1" thickTop="1" thickBot="1" x14ac:dyDescent="0.3">
      <c r="B143" s="24"/>
      <c r="C143" s="481" t="s">
        <v>192</v>
      </c>
      <c r="D143" s="467"/>
      <c r="E143" s="468"/>
      <c r="F143" s="481" t="s">
        <v>172</v>
      </c>
      <c r="G143" s="467"/>
      <c r="H143" s="468"/>
      <c r="I143" s="637">
        <v>1</v>
      </c>
      <c r="J143" s="638"/>
      <c r="K143" s="639"/>
      <c r="L143" s="640"/>
      <c r="M143" s="641">
        <f t="shared" ref="M143:M154" si="29">K143*I143</f>
        <v>0</v>
      </c>
      <c r="N143" s="642"/>
      <c r="O143" s="643"/>
      <c r="P143" s="644"/>
      <c r="Q143" s="645"/>
      <c r="R143" s="646"/>
      <c r="S143" s="25"/>
      <c r="T143" s="255" t="s">
        <v>8</v>
      </c>
      <c r="U143" s="214"/>
      <c r="V143" s="242" t="s">
        <v>105</v>
      </c>
      <c r="W143" s="214"/>
      <c r="X143" s="243" t="s">
        <v>177</v>
      </c>
      <c r="Y143" s="25"/>
      <c r="Z143" s="242" t="s">
        <v>8</v>
      </c>
      <c r="AA143" s="214"/>
      <c r="AB143" s="242" t="s">
        <v>105</v>
      </c>
      <c r="AC143" s="214"/>
      <c r="AD143" s="243" t="s">
        <v>177</v>
      </c>
      <c r="AE143" s="99"/>
    </row>
    <row r="144" spans="2:31" ht="29.25" customHeight="1" thickTop="1" thickBot="1" x14ac:dyDescent="0.3">
      <c r="B144" s="24"/>
      <c r="C144" s="482"/>
      <c r="D144" s="483"/>
      <c r="E144" s="484"/>
      <c r="F144" s="667" t="s">
        <v>179</v>
      </c>
      <c r="G144" s="668"/>
      <c r="H144" s="669"/>
      <c r="I144" s="670">
        <v>1</v>
      </c>
      <c r="J144" s="671"/>
      <c r="K144" s="672"/>
      <c r="L144" s="673"/>
      <c r="M144" s="501">
        <f t="shared" si="29"/>
        <v>0</v>
      </c>
      <c r="N144" s="502"/>
      <c r="O144" s="503"/>
      <c r="P144" s="504"/>
      <c r="Q144" s="674"/>
      <c r="R144" s="675"/>
      <c r="S144" s="25"/>
      <c r="T144" s="495">
        <f>D13+D14</f>
        <v>219.42000000000002</v>
      </c>
      <c r="U144" s="63"/>
      <c r="V144" s="254"/>
      <c r="W144" s="63"/>
      <c r="X144" s="254"/>
      <c r="Y144" s="25"/>
      <c r="Z144" s="498">
        <f>(5*D13)+(5*D14)</f>
        <v>1097.0999999999999</v>
      </c>
      <c r="AA144" s="63"/>
      <c r="AB144" s="254"/>
      <c r="AC144" s="63"/>
      <c r="AD144" s="254"/>
      <c r="AE144" s="99"/>
    </row>
    <row r="145" spans="2:32" ht="29.25" customHeight="1" thickTop="1" x14ac:dyDescent="0.25">
      <c r="B145" s="24"/>
      <c r="C145" s="482"/>
      <c r="D145" s="483"/>
      <c r="E145" s="484"/>
      <c r="F145" s="482" t="s">
        <v>173</v>
      </c>
      <c r="G145" s="483"/>
      <c r="H145" s="484"/>
      <c r="I145" s="647">
        <v>1</v>
      </c>
      <c r="J145" s="648"/>
      <c r="K145" s="649"/>
      <c r="L145" s="650"/>
      <c r="M145" s="651">
        <f t="shared" si="29"/>
        <v>0</v>
      </c>
      <c r="N145" s="652"/>
      <c r="O145" s="653" t="e">
        <f>((M143-M145)/M143)*100</f>
        <v>#DIV/0!</v>
      </c>
      <c r="P145" s="654"/>
      <c r="Q145" s="655">
        <f>M143-M145</f>
        <v>0</v>
      </c>
      <c r="R145" s="656"/>
      <c r="S145" s="25"/>
      <c r="T145" s="496"/>
      <c r="U145" s="63"/>
      <c r="V145" s="495">
        <f>E13+E14</f>
        <v>194.38</v>
      </c>
      <c r="W145" s="63"/>
      <c r="X145" s="476">
        <f>$T$144-V145</f>
        <v>25.04000000000002</v>
      </c>
      <c r="Y145" s="25"/>
      <c r="Z145" s="496"/>
      <c r="AA145" s="63"/>
      <c r="AB145" s="495">
        <f>(5*E13)+(5*E14)</f>
        <v>971.9</v>
      </c>
      <c r="AC145" s="63"/>
      <c r="AD145" s="476">
        <f>$Z$144-AB145</f>
        <v>125.19999999999993</v>
      </c>
      <c r="AE145" s="99"/>
    </row>
    <row r="146" spans="2:32" ht="29.25" customHeight="1" thickBot="1" x14ac:dyDescent="0.3">
      <c r="B146" s="24"/>
      <c r="C146" s="482"/>
      <c r="D146" s="483"/>
      <c r="E146" s="484"/>
      <c r="F146" s="676" t="s">
        <v>180</v>
      </c>
      <c r="G146" s="677"/>
      <c r="H146" s="678"/>
      <c r="I146" s="657">
        <v>1</v>
      </c>
      <c r="J146" s="658"/>
      <c r="K146" s="659"/>
      <c r="L146" s="660"/>
      <c r="M146" s="661">
        <f t="shared" si="29"/>
        <v>0</v>
      </c>
      <c r="N146" s="662"/>
      <c r="O146" s="663" t="e">
        <f>((M144-M146)/M144)*100</f>
        <v>#DIV/0!</v>
      </c>
      <c r="P146" s="664"/>
      <c r="Q146" s="665">
        <f>M144-M146</f>
        <v>0</v>
      </c>
      <c r="R146" s="666"/>
      <c r="S146" s="25"/>
      <c r="T146" s="496"/>
      <c r="U146" s="63"/>
      <c r="V146" s="497"/>
      <c r="W146" s="153"/>
      <c r="X146" s="477"/>
      <c r="Y146" s="25"/>
      <c r="Z146" s="496"/>
      <c r="AA146" s="63"/>
      <c r="AB146" s="497"/>
      <c r="AC146" s="153"/>
      <c r="AD146" s="477"/>
      <c r="AE146" s="99"/>
    </row>
    <row r="147" spans="2:32" s="125" customFormat="1" ht="29.25" customHeight="1" x14ac:dyDescent="0.25">
      <c r="B147" s="24"/>
      <c r="C147" s="482"/>
      <c r="D147" s="483"/>
      <c r="E147" s="484"/>
      <c r="F147" s="412" t="s">
        <v>362</v>
      </c>
      <c r="G147" s="443"/>
      <c r="H147" s="443"/>
      <c r="I147" s="507">
        <v>1</v>
      </c>
      <c r="J147" s="507"/>
      <c r="K147" s="508"/>
      <c r="L147" s="508"/>
      <c r="M147" s="509">
        <f t="shared" si="29"/>
        <v>0</v>
      </c>
      <c r="N147" s="509"/>
      <c r="O147" s="510" t="e">
        <f>((M143-M147)/M143)*100</f>
        <v>#DIV/0!</v>
      </c>
      <c r="P147" s="510"/>
      <c r="Q147" s="507">
        <f>M143-M147</f>
        <v>0</v>
      </c>
      <c r="R147" s="511"/>
      <c r="S147" s="25"/>
      <c r="T147" s="496"/>
      <c r="U147" s="63"/>
      <c r="V147" s="499">
        <f>F13+F14</f>
        <v>194.38</v>
      </c>
      <c r="W147" s="147"/>
      <c r="X147" s="476">
        <f t="shared" ref="X147" si="30">$T$144-V147</f>
        <v>25.04000000000002</v>
      </c>
      <c r="Y147" s="25"/>
      <c r="Z147" s="496"/>
      <c r="AA147" s="63"/>
      <c r="AB147" s="499">
        <f>(5*F13)+(5*F14)</f>
        <v>971.9</v>
      </c>
      <c r="AC147" s="147"/>
      <c r="AD147" s="476">
        <f t="shared" ref="AD147" si="31">$Z$144-AB147</f>
        <v>125.19999999999993</v>
      </c>
      <c r="AE147" s="99"/>
    </row>
    <row r="148" spans="2:32" s="125" customFormat="1" ht="29.25" customHeight="1" thickBot="1" x14ac:dyDescent="0.3">
      <c r="B148" s="24"/>
      <c r="C148" s="482"/>
      <c r="D148" s="483"/>
      <c r="E148" s="484"/>
      <c r="F148" s="512" t="s">
        <v>371</v>
      </c>
      <c r="G148" s="513"/>
      <c r="H148" s="513"/>
      <c r="I148" s="493">
        <v>1</v>
      </c>
      <c r="J148" s="493"/>
      <c r="K148" s="490"/>
      <c r="L148" s="490"/>
      <c r="M148" s="491">
        <f t="shared" si="29"/>
        <v>0</v>
      </c>
      <c r="N148" s="491"/>
      <c r="O148" s="492" t="e">
        <f>((M144-M148)/M144)*100</f>
        <v>#DIV/0!</v>
      </c>
      <c r="P148" s="492"/>
      <c r="Q148" s="493">
        <f>M144-M148</f>
        <v>0</v>
      </c>
      <c r="R148" s="494"/>
      <c r="S148" s="25"/>
      <c r="T148" s="496"/>
      <c r="U148" s="63"/>
      <c r="V148" s="500"/>
      <c r="W148" s="147"/>
      <c r="X148" s="477"/>
      <c r="Y148" s="25"/>
      <c r="Z148" s="496"/>
      <c r="AA148" s="63"/>
      <c r="AB148" s="500"/>
      <c r="AC148" s="147"/>
      <c r="AD148" s="477"/>
      <c r="AE148" s="99"/>
    </row>
    <row r="149" spans="2:32" ht="29.25" customHeight="1" x14ac:dyDescent="0.25">
      <c r="B149" s="24"/>
      <c r="C149" s="482"/>
      <c r="D149" s="483"/>
      <c r="E149" s="484"/>
      <c r="F149" s="481" t="s">
        <v>175</v>
      </c>
      <c r="G149" s="467"/>
      <c r="H149" s="468"/>
      <c r="I149" s="637">
        <v>1</v>
      </c>
      <c r="J149" s="638"/>
      <c r="K149" s="639"/>
      <c r="L149" s="640"/>
      <c r="M149" s="641">
        <f t="shared" si="29"/>
        <v>0</v>
      </c>
      <c r="N149" s="682"/>
      <c r="O149" s="683" t="e">
        <f>((M143-M149)/M143)*100</f>
        <v>#DIV/0!</v>
      </c>
      <c r="P149" s="684"/>
      <c r="Q149" s="685">
        <f>M143-M149</f>
        <v>0</v>
      </c>
      <c r="R149" s="638"/>
      <c r="S149" s="25"/>
      <c r="T149" s="496"/>
      <c r="U149" s="161"/>
      <c r="V149" s="499">
        <f>G13+G14</f>
        <v>194.38</v>
      </c>
      <c r="W149" s="147"/>
      <c r="X149" s="476">
        <f t="shared" ref="X149" si="32">$T$144-V149</f>
        <v>25.04000000000002</v>
      </c>
      <c r="Y149" s="25"/>
      <c r="Z149" s="496"/>
      <c r="AA149" s="161"/>
      <c r="AB149" s="499">
        <f>H13+H14</f>
        <v>928.65</v>
      </c>
      <c r="AC149" s="147"/>
      <c r="AD149" s="476">
        <f t="shared" ref="AD149" si="33">$Z$144-AB149</f>
        <v>168.44999999999993</v>
      </c>
      <c r="AE149" s="99"/>
    </row>
    <row r="150" spans="2:32" ht="29.25" customHeight="1" thickBot="1" x14ac:dyDescent="0.3">
      <c r="B150" s="24"/>
      <c r="C150" s="482"/>
      <c r="D150" s="483"/>
      <c r="E150" s="484"/>
      <c r="F150" s="676" t="s">
        <v>181</v>
      </c>
      <c r="G150" s="677"/>
      <c r="H150" s="678"/>
      <c r="I150" s="657">
        <v>1</v>
      </c>
      <c r="J150" s="658"/>
      <c r="K150" s="659"/>
      <c r="L150" s="660"/>
      <c r="M150" s="661">
        <f t="shared" si="29"/>
        <v>0</v>
      </c>
      <c r="N150" s="662"/>
      <c r="O150" s="679" t="e">
        <f>((M144-M150)/M144)*100</f>
        <v>#DIV/0!</v>
      </c>
      <c r="P150" s="680"/>
      <c r="Q150" s="681">
        <f>M144-M150</f>
        <v>0</v>
      </c>
      <c r="R150" s="658"/>
      <c r="S150" s="25"/>
      <c r="T150" s="496"/>
      <c r="U150" s="161"/>
      <c r="V150" s="500"/>
      <c r="W150" s="147"/>
      <c r="X150" s="477"/>
      <c r="Y150" s="25"/>
      <c r="Z150" s="496"/>
      <c r="AA150" s="161"/>
      <c r="AB150" s="500"/>
      <c r="AC150" s="147"/>
      <c r="AD150" s="477"/>
      <c r="AE150" s="99"/>
    </row>
    <row r="151" spans="2:32" ht="29.25" customHeight="1" x14ac:dyDescent="0.25">
      <c r="B151" s="24"/>
      <c r="C151" s="482"/>
      <c r="D151" s="483"/>
      <c r="E151" s="484"/>
      <c r="F151" s="481" t="s">
        <v>174</v>
      </c>
      <c r="G151" s="467"/>
      <c r="H151" s="468"/>
      <c r="I151" s="637">
        <v>1</v>
      </c>
      <c r="J151" s="638"/>
      <c r="K151" s="639"/>
      <c r="L151" s="640"/>
      <c r="M151" s="641">
        <f t="shared" si="29"/>
        <v>0</v>
      </c>
      <c r="N151" s="682"/>
      <c r="O151" s="683" t="e">
        <f>((M143-M151)/M143)*100</f>
        <v>#DIV/0!</v>
      </c>
      <c r="P151" s="684"/>
      <c r="Q151" s="685">
        <f>M143-M151</f>
        <v>0</v>
      </c>
      <c r="R151" s="638"/>
      <c r="S151" s="48"/>
      <c r="T151" s="496"/>
      <c r="U151" s="161"/>
      <c r="V151" s="499">
        <f>I13+I14</f>
        <v>194.38</v>
      </c>
      <c r="W151" s="147"/>
      <c r="X151" s="476">
        <f t="shared" ref="X151" si="34">$T$144-V151</f>
        <v>25.04000000000002</v>
      </c>
      <c r="Y151" s="25"/>
      <c r="Z151" s="496"/>
      <c r="AA151" s="161"/>
      <c r="AB151" s="499">
        <f>(5*I13)+(5*I14)</f>
        <v>971.9</v>
      </c>
      <c r="AC151" s="147"/>
      <c r="AD151" s="476">
        <f t="shared" ref="AD151" si="35">$Z$144-AB151</f>
        <v>125.19999999999993</v>
      </c>
      <c r="AE151" s="99"/>
    </row>
    <row r="152" spans="2:32" ht="29.25" customHeight="1" thickBot="1" x14ac:dyDescent="0.3">
      <c r="B152" s="97"/>
      <c r="C152" s="482"/>
      <c r="D152" s="483"/>
      <c r="E152" s="484"/>
      <c r="F152" s="676" t="s">
        <v>182</v>
      </c>
      <c r="G152" s="677"/>
      <c r="H152" s="678"/>
      <c r="I152" s="657">
        <v>1</v>
      </c>
      <c r="J152" s="658"/>
      <c r="K152" s="659"/>
      <c r="L152" s="660"/>
      <c r="M152" s="661">
        <f t="shared" si="29"/>
        <v>0</v>
      </c>
      <c r="N152" s="662"/>
      <c r="O152" s="679" t="e">
        <f>((M144-M152)/M144)*100</f>
        <v>#DIV/0!</v>
      </c>
      <c r="P152" s="680"/>
      <c r="Q152" s="681">
        <f>M144-M152</f>
        <v>0</v>
      </c>
      <c r="R152" s="658"/>
      <c r="S152" s="48"/>
      <c r="T152" s="496"/>
      <c r="U152" s="161"/>
      <c r="V152" s="500"/>
      <c r="W152" s="147"/>
      <c r="X152" s="477"/>
      <c r="Y152" s="25"/>
      <c r="Z152" s="496"/>
      <c r="AA152" s="161"/>
      <c r="AB152" s="500"/>
      <c r="AC152" s="147"/>
      <c r="AD152" s="477"/>
      <c r="AE152" s="99"/>
    </row>
    <row r="153" spans="2:32" ht="29.25" customHeight="1" x14ac:dyDescent="0.25">
      <c r="B153" s="98"/>
      <c r="C153" s="482"/>
      <c r="D153" s="483"/>
      <c r="E153" s="484"/>
      <c r="F153" s="481" t="s">
        <v>176</v>
      </c>
      <c r="G153" s="467"/>
      <c r="H153" s="468"/>
      <c r="I153" s="637">
        <v>1</v>
      </c>
      <c r="J153" s="638"/>
      <c r="K153" s="639"/>
      <c r="L153" s="640"/>
      <c r="M153" s="641">
        <f t="shared" si="29"/>
        <v>0</v>
      </c>
      <c r="N153" s="682"/>
      <c r="O153" s="683" t="e">
        <f>((M143-M153)/M143)*100</f>
        <v>#DIV/0!</v>
      </c>
      <c r="P153" s="684"/>
      <c r="Q153" s="685">
        <f>M143-M153</f>
        <v>0</v>
      </c>
      <c r="R153" s="638"/>
      <c r="S153" s="48"/>
      <c r="T153" s="496"/>
      <c r="U153" s="161"/>
      <c r="V153" s="499">
        <f>J13+J14</f>
        <v>189.23000000000002</v>
      </c>
      <c r="W153" s="147"/>
      <c r="X153" s="476">
        <f t="shared" ref="X153" si="36">$T$144-V153</f>
        <v>30.189999999999998</v>
      </c>
      <c r="Y153" s="25"/>
      <c r="Z153" s="496"/>
      <c r="AA153" s="161"/>
      <c r="AB153" s="499">
        <f>(5*J13)+(5*J14)</f>
        <v>946.15000000000009</v>
      </c>
      <c r="AC153" s="147"/>
      <c r="AD153" s="476">
        <f t="shared" ref="AD153" si="37">$Z$144-AB153</f>
        <v>150.94999999999982</v>
      </c>
      <c r="AE153" s="99"/>
    </row>
    <row r="154" spans="2:32" ht="29.25" customHeight="1" thickBot="1" x14ac:dyDescent="0.3">
      <c r="B154" s="98"/>
      <c r="C154" s="469"/>
      <c r="D154" s="470"/>
      <c r="E154" s="471"/>
      <c r="F154" s="676" t="s">
        <v>183</v>
      </c>
      <c r="G154" s="677"/>
      <c r="H154" s="678"/>
      <c r="I154" s="657">
        <v>1</v>
      </c>
      <c r="J154" s="658"/>
      <c r="K154" s="659"/>
      <c r="L154" s="660"/>
      <c r="M154" s="661">
        <f t="shared" si="29"/>
        <v>0</v>
      </c>
      <c r="N154" s="662"/>
      <c r="O154" s="663" t="e">
        <f>((M144-M154)/M144)*100</f>
        <v>#DIV/0!</v>
      </c>
      <c r="P154" s="664"/>
      <c r="Q154" s="686">
        <f>M144-M154</f>
        <v>0</v>
      </c>
      <c r="R154" s="687"/>
      <c r="S154" s="48"/>
      <c r="T154" s="497"/>
      <c r="U154" s="161"/>
      <c r="V154" s="500"/>
      <c r="W154" s="147"/>
      <c r="X154" s="477"/>
      <c r="Y154" s="25"/>
      <c r="Z154" s="497"/>
      <c r="AA154" s="161"/>
      <c r="AB154" s="500"/>
      <c r="AC154" s="147"/>
      <c r="AD154" s="477"/>
      <c r="AE154" s="99"/>
    </row>
    <row r="155" spans="2:32" x14ac:dyDescent="0.25">
      <c r="B155" s="100"/>
      <c r="C155" s="147"/>
      <c r="D155" s="147"/>
      <c r="E155" s="147"/>
      <c r="F155" s="147"/>
      <c r="G155" s="147"/>
      <c r="H155" s="147"/>
      <c r="I155" s="148"/>
      <c r="J155" s="148"/>
      <c r="K155" s="149"/>
      <c r="L155" s="149"/>
      <c r="M155" s="150"/>
      <c r="N155" s="150"/>
      <c r="O155" s="151"/>
      <c r="P155" s="151"/>
      <c r="Q155" s="152"/>
      <c r="R155" s="152"/>
      <c r="S155" s="48"/>
      <c r="T155" s="161"/>
      <c r="U155" s="161"/>
      <c r="V155" s="147"/>
      <c r="W155" s="147"/>
      <c r="X155" s="161"/>
      <c r="Y155" s="48"/>
      <c r="Z155" s="161"/>
      <c r="AA155" s="161"/>
      <c r="AB155" s="147"/>
      <c r="AC155" s="147"/>
      <c r="AD155" s="161"/>
      <c r="AE155" s="99"/>
    </row>
    <row r="156" spans="2:32" ht="91.5" customHeight="1" x14ac:dyDescent="0.25">
      <c r="B156" s="98"/>
      <c r="C156" s="153"/>
      <c r="D156" s="153"/>
      <c r="E156" s="153"/>
      <c r="F156" s="153"/>
      <c r="G156" s="153"/>
      <c r="H156" s="153"/>
      <c r="I156" s="34"/>
      <c r="J156" s="34"/>
      <c r="K156" s="35"/>
      <c r="L156" s="35"/>
      <c r="M156" s="36"/>
      <c r="N156" s="36"/>
      <c r="O156" s="371" t="s">
        <v>90</v>
      </c>
      <c r="P156" s="371"/>
      <c r="Q156" s="372" t="s">
        <v>365</v>
      </c>
      <c r="R156" s="372"/>
      <c r="S156" s="25"/>
      <c r="T156" s="458"/>
      <c r="U156" s="458"/>
      <c r="V156" s="458"/>
      <c r="W156" s="150"/>
      <c r="X156" s="147"/>
      <c r="Y156" s="48"/>
      <c r="Z156" s="458"/>
      <c r="AA156" s="458"/>
      <c r="AB156" s="458"/>
      <c r="AC156" s="150"/>
      <c r="AD156" s="147"/>
      <c r="AE156" s="101"/>
      <c r="AF156" s="96"/>
    </row>
    <row r="157" spans="2:32" ht="15.75" thickBot="1" x14ac:dyDescent="0.3">
      <c r="B157" s="10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03"/>
    </row>
  </sheetData>
  <sheetProtection password="EEF6" sheet="1" objects="1" scenarios="1"/>
  <mergeCells count="539">
    <mergeCell ref="I106:J106"/>
    <mergeCell ref="I104:J104"/>
    <mergeCell ref="I100:J100"/>
    <mergeCell ref="I98:J98"/>
    <mergeCell ref="G11:H11"/>
    <mergeCell ref="P11:Q12"/>
    <mergeCell ref="N13:N14"/>
    <mergeCell ref="O13:O14"/>
    <mergeCell ref="O156:P156"/>
    <mergeCell ref="Q156:R156"/>
    <mergeCell ref="O133:P133"/>
    <mergeCell ref="Q133:R133"/>
    <mergeCell ref="O129:P129"/>
    <mergeCell ref="Q129:R129"/>
    <mergeCell ref="Q127:R127"/>
    <mergeCell ref="K98:L98"/>
    <mergeCell ref="M98:N98"/>
    <mergeCell ref="M100:N100"/>
    <mergeCell ref="M104:N104"/>
    <mergeCell ref="M106:N106"/>
    <mergeCell ref="K100:L100"/>
    <mergeCell ref="M105:N105"/>
    <mergeCell ref="K104:L104"/>
    <mergeCell ref="F108:H108"/>
    <mergeCell ref="T156:V156"/>
    <mergeCell ref="V153:V154"/>
    <mergeCell ref="X153:X154"/>
    <mergeCell ref="F154:H154"/>
    <mergeCell ref="I154:J154"/>
    <mergeCell ref="K154:L154"/>
    <mergeCell ref="M154:N154"/>
    <mergeCell ref="O154:P154"/>
    <mergeCell ref="Q154:R154"/>
    <mergeCell ref="F153:H153"/>
    <mergeCell ref="I153:J153"/>
    <mergeCell ref="K153:L153"/>
    <mergeCell ref="M153:N153"/>
    <mergeCell ref="O153:P153"/>
    <mergeCell ref="Q153:R153"/>
    <mergeCell ref="X151:X152"/>
    <mergeCell ref="F152:H152"/>
    <mergeCell ref="I152:J152"/>
    <mergeCell ref="K152:L152"/>
    <mergeCell ref="M152:N152"/>
    <mergeCell ref="O152:P152"/>
    <mergeCell ref="Q152:R152"/>
    <mergeCell ref="F151:H151"/>
    <mergeCell ref="I151:J151"/>
    <mergeCell ref="K151:L151"/>
    <mergeCell ref="M151:N151"/>
    <mergeCell ref="O151:P151"/>
    <mergeCell ref="Q151:R151"/>
    <mergeCell ref="Q144:R144"/>
    <mergeCell ref="X149:X150"/>
    <mergeCell ref="F150:H150"/>
    <mergeCell ref="I150:J150"/>
    <mergeCell ref="K150:L150"/>
    <mergeCell ref="M150:N150"/>
    <mergeCell ref="O150:P150"/>
    <mergeCell ref="Q150:R150"/>
    <mergeCell ref="I149:J149"/>
    <mergeCell ref="K149:L149"/>
    <mergeCell ref="M149:N149"/>
    <mergeCell ref="O149:P149"/>
    <mergeCell ref="Q149:R149"/>
    <mergeCell ref="V149:V150"/>
    <mergeCell ref="V145:V146"/>
    <mergeCell ref="X145:X146"/>
    <mergeCell ref="F146:H146"/>
    <mergeCell ref="C143:E154"/>
    <mergeCell ref="F143:H143"/>
    <mergeCell ref="I143:J143"/>
    <mergeCell ref="K143:L143"/>
    <mergeCell ref="M143:N143"/>
    <mergeCell ref="O143:P143"/>
    <mergeCell ref="Q143:R143"/>
    <mergeCell ref="I145:J145"/>
    <mergeCell ref="K145:L145"/>
    <mergeCell ref="M145:N145"/>
    <mergeCell ref="O145:P145"/>
    <mergeCell ref="Q145:R145"/>
    <mergeCell ref="I146:J146"/>
    <mergeCell ref="K146:L146"/>
    <mergeCell ref="M146:N146"/>
    <mergeCell ref="O146:P146"/>
    <mergeCell ref="Q146:R146"/>
    <mergeCell ref="F149:H149"/>
    <mergeCell ref="F145:H145"/>
    <mergeCell ref="F148:H148"/>
    <mergeCell ref="I148:J148"/>
    <mergeCell ref="F144:H144"/>
    <mergeCell ref="I144:J144"/>
    <mergeCell ref="K144:L144"/>
    <mergeCell ref="T133:V133"/>
    <mergeCell ref="B137:H137"/>
    <mergeCell ref="I140:J141"/>
    <mergeCell ref="K140:L141"/>
    <mergeCell ref="M140:N141"/>
    <mergeCell ref="O140:P141"/>
    <mergeCell ref="Q140:R141"/>
    <mergeCell ref="Q130:R130"/>
    <mergeCell ref="V130:V131"/>
    <mergeCell ref="C120:E131"/>
    <mergeCell ref="F130:H130"/>
    <mergeCell ref="I130:J130"/>
    <mergeCell ref="K130:L130"/>
    <mergeCell ref="X130:X131"/>
    <mergeCell ref="F131:H131"/>
    <mergeCell ref="I131:J131"/>
    <mergeCell ref="K131:L131"/>
    <mergeCell ref="M131:N131"/>
    <mergeCell ref="O131:P131"/>
    <mergeCell ref="Q131:R131"/>
    <mergeCell ref="X126:X127"/>
    <mergeCell ref="F127:H127"/>
    <mergeCell ref="I127:J127"/>
    <mergeCell ref="K127:L127"/>
    <mergeCell ref="M127:N127"/>
    <mergeCell ref="F128:H128"/>
    <mergeCell ref="I128:J128"/>
    <mergeCell ref="K128:L128"/>
    <mergeCell ref="M128:N128"/>
    <mergeCell ref="O128:P128"/>
    <mergeCell ref="Q128:R128"/>
    <mergeCell ref="V128:V129"/>
    <mergeCell ref="X128:X129"/>
    <mergeCell ref="F129:H129"/>
    <mergeCell ref="I129:J129"/>
    <mergeCell ref="K129:L129"/>
    <mergeCell ref="M129:N129"/>
    <mergeCell ref="X99:X100"/>
    <mergeCell ref="X103:X104"/>
    <mergeCell ref="X105:X106"/>
    <mergeCell ref="X107:X108"/>
    <mergeCell ref="O100:P100"/>
    <mergeCell ref="Q100:R100"/>
    <mergeCell ref="X122:X123"/>
    <mergeCell ref="F126:H126"/>
    <mergeCell ref="I126:J126"/>
    <mergeCell ref="K126:L126"/>
    <mergeCell ref="M126:N126"/>
    <mergeCell ref="O126:P126"/>
    <mergeCell ref="Q126:R126"/>
    <mergeCell ref="V126:V127"/>
    <mergeCell ref="V122:V123"/>
    <mergeCell ref="Q122:R122"/>
    <mergeCell ref="Q120:R120"/>
    <mergeCell ref="F121:H121"/>
    <mergeCell ref="I121:J121"/>
    <mergeCell ref="K121:L121"/>
    <mergeCell ref="M121:N121"/>
    <mergeCell ref="O121:P121"/>
    <mergeCell ref="Q121:R121"/>
    <mergeCell ref="F120:H120"/>
    <mergeCell ref="O106:P106"/>
    <mergeCell ref="Q104:R104"/>
    <mergeCell ref="Q106:R106"/>
    <mergeCell ref="O98:P98"/>
    <mergeCell ref="Q98:R98"/>
    <mergeCell ref="O105:P105"/>
    <mergeCell ref="V103:V104"/>
    <mergeCell ref="V105:V106"/>
    <mergeCell ref="V107:V108"/>
    <mergeCell ref="M108:N108"/>
    <mergeCell ref="O108:P108"/>
    <mergeCell ref="Q108:R108"/>
    <mergeCell ref="O110:P110"/>
    <mergeCell ref="Q110:R110"/>
    <mergeCell ref="T110:V110"/>
    <mergeCell ref="C92:I92"/>
    <mergeCell ref="C97:E108"/>
    <mergeCell ref="F98:H98"/>
    <mergeCell ref="F100:H100"/>
    <mergeCell ref="F104:H104"/>
    <mergeCell ref="F106:H106"/>
    <mergeCell ref="Q105:R105"/>
    <mergeCell ref="F107:H107"/>
    <mergeCell ref="I107:J107"/>
    <mergeCell ref="K107:L107"/>
    <mergeCell ref="M107:N107"/>
    <mergeCell ref="O107:P107"/>
    <mergeCell ref="Q107:R107"/>
    <mergeCell ref="K106:L106"/>
    <mergeCell ref="F103:H103"/>
    <mergeCell ref="I103:J103"/>
    <mergeCell ref="V99:V100"/>
    <mergeCell ref="O104:P104"/>
    <mergeCell ref="F105:H105"/>
    <mergeCell ref="I105:J105"/>
    <mergeCell ref="K105:L105"/>
    <mergeCell ref="Q97:R97"/>
    <mergeCell ref="I99:J99"/>
    <mergeCell ref="K99:L99"/>
    <mergeCell ref="M99:N99"/>
    <mergeCell ref="O99:P99"/>
    <mergeCell ref="Q99:R99"/>
    <mergeCell ref="F97:H97"/>
    <mergeCell ref="I97:J97"/>
    <mergeCell ref="K97:L97"/>
    <mergeCell ref="M97:N97"/>
    <mergeCell ref="O97:P97"/>
    <mergeCell ref="K103:L103"/>
    <mergeCell ref="M103:N103"/>
    <mergeCell ref="O103:P103"/>
    <mergeCell ref="Q103:R103"/>
    <mergeCell ref="T53:V53"/>
    <mergeCell ref="Q46:R46"/>
    <mergeCell ref="Q66:R66"/>
    <mergeCell ref="T61:X61"/>
    <mergeCell ref="C81:E86"/>
    <mergeCell ref="T82:T86"/>
    <mergeCell ref="F86:H86"/>
    <mergeCell ref="I86:J86"/>
    <mergeCell ref="K86:L86"/>
    <mergeCell ref="M86:N86"/>
    <mergeCell ref="O86:P86"/>
    <mergeCell ref="Q81:R81"/>
    <mergeCell ref="F82:H82"/>
    <mergeCell ref="I82:J82"/>
    <mergeCell ref="K82:L82"/>
    <mergeCell ref="M82:N82"/>
    <mergeCell ref="O82:P82"/>
    <mergeCell ref="Q82:R82"/>
    <mergeCell ref="F81:H81"/>
    <mergeCell ref="I81:J81"/>
    <mergeCell ref="F84:H84"/>
    <mergeCell ref="F85:H85"/>
    <mergeCell ref="T64:T68"/>
    <mergeCell ref="F66:H66"/>
    <mergeCell ref="O127:P127"/>
    <mergeCell ref="M130:N130"/>
    <mergeCell ref="O130:P130"/>
    <mergeCell ref="Q117:R118"/>
    <mergeCell ref="Q125:R125"/>
    <mergeCell ref="I123:J123"/>
    <mergeCell ref="K123:L123"/>
    <mergeCell ref="M123:N123"/>
    <mergeCell ref="O123:P123"/>
    <mergeCell ref="Q123:R123"/>
    <mergeCell ref="I122:J122"/>
    <mergeCell ref="K122:L122"/>
    <mergeCell ref="M122:N122"/>
    <mergeCell ref="O122:P122"/>
    <mergeCell ref="M120:N120"/>
    <mergeCell ref="I108:J108"/>
    <mergeCell ref="K108:L108"/>
    <mergeCell ref="I78:J79"/>
    <mergeCell ref="K78:L79"/>
    <mergeCell ref="M78:N79"/>
    <mergeCell ref="O78:P79"/>
    <mergeCell ref="Q78:R79"/>
    <mergeCell ref="O85:P85"/>
    <mergeCell ref="Q85:R85"/>
    <mergeCell ref="I84:J84"/>
    <mergeCell ref="K84:L84"/>
    <mergeCell ref="M84:N84"/>
    <mergeCell ref="O84:P84"/>
    <mergeCell ref="Q84:R84"/>
    <mergeCell ref="I85:J85"/>
    <mergeCell ref="K85:L85"/>
    <mergeCell ref="M85:N85"/>
    <mergeCell ref="K81:L81"/>
    <mergeCell ref="M81:N81"/>
    <mergeCell ref="O81:P81"/>
    <mergeCell ref="Q86:R86"/>
    <mergeCell ref="M94:N95"/>
    <mergeCell ref="O94:P95"/>
    <mergeCell ref="Q94:R95"/>
    <mergeCell ref="I66:J66"/>
    <mergeCell ref="K66:L66"/>
    <mergeCell ref="M66:N66"/>
    <mergeCell ref="O66:P66"/>
    <mergeCell ref="M65:N65"/>
    <mergeCell ref="O65:P65"/>
    <mergeCell ref="Q65:R65"/>
    <mergeCell ref="K68:L68"/>
    <mergeCell ref="F65:H65"/>
    <mergeCell ref="I65:J65"/>
    <mergeCell ref="K65:L65"/>
    <mergeCell ref="F67:H67"/>
    <mergeCell ref="I67:J67"/>
    <mergeCell ref="K67:L67"/>
    <mergeCell ref="M67:N67"/>
    <mergeCell ref="O67:P67"/>
    <mergeCell ref="Q67:R67"/>
    <mergeCell ref="M68:N68"/>
    <mergeCell ref="O68:P68"/>
    <mergeCell ref="Q68:R68"/>
    <mergeCell ref="Q63:R63"/>
    <mergeCell ref="F64:H64"/>
    <mergeCell ref="I64:J64"/>
    <mergeCell ref="K64:L64"/>
    <mergeCell ref="M64:N64"/>
    <mergeCell ref="O64:P64"/>
    <mergeCell ref="Q64:R64"/>
    <mergeCell ref="F63:H63"/>
    <mergeCell ref="I63:J63"/>
    <mergeCell ref="K63:L63"/>
    <mergeCell ref="M63:N63"/>
    <mergeCell ref="O63:P63"/>
    <mergeCell ref="T47:T51"/>
    <mergeCell ref="F49:H49"/>
    <mergeCell ref="I49:J49"/>
    <mergeCell ref="K49:L49"/>
    <mergeCell ref="M49:N49"/>
    <mergeCell ref="O49:P49"/>
    <mergeCell ref="C46:E51"/>
    <mergeCell ref="F51:H51"/>
    <mergeCell ref="I51:J51"/>
    <mergeCell ref="K51:L51"/>
    <mergeCell ref="M47:N47"/>
    <mergeCell ref="O47:P47"/>
    <mergeCell ref="Q47:R47"/>
    <mergeCell ref="F46:H46"/>
    <mergeCell ref="I46:J46"/>
    <mergeCell ref="K46:L46"/>
    <mergeCell ref="M46:N46"/>
    <mergeCell ref="O46:P46"/>
    <mergeCell ref="M51:N51"/>
    <mergeCell ref="O51:P51"/>
    <mergeCell ref="Q51:R51"/>
    <mergeCell ref="B57:H57"/>
    <mergeCell ref="Q49:R49"/>
    <mergeCell ref="F50:H50"/>
    <mergeCell ref="I50:J50"/>
    <mergeCell ref="K50:L50"/>
    <mergeCell ref="M50:N50"/>
    <mergeCell ref="O50:P50"/>
    <mergeCell ref="Q50:R50"/>
    <mergeCell ref="B21:H21"/>
    <mergeCell ref="I29:J29"/>
    <mergeCell ref="K29:L29"/>
    <mergeCell ref="M29:N29"/>
    <mergeCell ref="O29:P29"/>
    <mergeCell ref="Q29:R29"/>
    <mergeCell ref="Q27:R27"/>
    <mergeCell ref="I24:J25"/>
    <mergeCell ref="K24:L25"/>
    <mergeCell ref="M24:N25"/>
    <mergeCell ref="O24:P25"/>
    <mergeCell ref="Q24:R25"/>
    <mergeCell ref="O53:P53"/>
    <mergeCell ref="Q53:R53"/>
    <mergeCell ref="N19:O19"/>
    <mergeCell ref="N18:O18"/>
    <mergeCell ref="N15:O15"/>
    <mergeCell ref="C9:K9"/>
    <mergeCell ref="F28:H28"/>
    <mergeCell ref="I28:J28"/>
    <mergeCell ref="K28:L28"/>
    <mergeCell ref="M28:N28"/>
    <mergeCell ref="O28:P28"/>
    <mergeCell ref="F27:H27"/>
    <mergeCell ref="I27:J27"/>
    <mergeCell ref="K27:L27"/>
    <mergeCell ref="M27:N27"/>
    <mergeCell ref="O27:P27"/>
    <mergeCell ref="P13:Q14"/>
    <mergeCell ref="P16:Q17"/>
    <mergeCell ref="C27:E32"/>
    <mergeCell ref="O31:P31"/>
    <mergeCell ref="N11:O11"/>
    <mergeCell ref="I32:J32"/>
    <mergeCell ref="K32:L32"/>
    <mergeCell ref="M32:N32"/>
    <mergeCell ref="O32:P32"/>
    <mergeCell ref="F29:H29"/>
    <mergeCell ref="T25:X25"/>
    <mergeCell ref="Z25:AD25"/>
    <mergeCell ref="Z28:Z32"/>
    <mergeCell ref="Q28:R28"/>
    <mergeCell ref="Q30:R30"/>
    <mergeCell ref="F31:H31"/>
    <mergeCell ref="I31:J31"/>
    <mergeCell ref="K31:L31"/>
    <mergeCell ref="M31:N31"/>
    <mergeCell ref="F30:H30"/>
    <mergeCell ref="I30:J30"/>
    <mergeCell ref="K30:L30"/>
    <mergeCell ref="M30:N30"/>
    <mergeCell ref="O30:P30"/>
    <mergeCell ref="F32:H32"/>
    <mergeCell ref="T28:T32"/>
    <mergeCell ref="Q32:R32"/>
    <mergeCell ref="Q31:R31"/>
    <mergeCell ref="Z34:AB34"/>
    <mergeCell ref="T36:V36"/>
    <mergeCell ref="Z36:AB36"/>
    <mergeCell ref="F48:H48"/>
    <mergeCell ref="I48:J48"/>
    <mergeCell ref="K48:L48"/>
    <mergeCell ref="M48:N48"/>
    <mergeCell ref="O48:P48"/>
    <mergeCell ref="Q48:R48"/>
    <mergeCell ref="T44:X44"/>
    <mergeCell ref="Z44:AD44"/>
    <mergeCell ref="Z47:Z51"/>
    <mergeCell ref="B40:H40"/>
    <mergeCell ref="I43:J44"/>
    <mergeCell ref="K43:L44"/>
    <mergeCell ref="M43:N44"/>
    <mergeCell ref="O43:P44"/>
    <mergeCell ref="Q43:R44"/>
    <mergeCell ref="O34:P34"/>
    <mergeCell ref="Q34:R34"/>
    <mergeCell ref="T34:V34"/>
    <mergeCell ref="F47:H47"/>
    <mergeCell ref="I47:J47"/>
    <mergeCell ref="K47:L47"/>
    <mergeCell ref="Z61:AD61"/>
    <mergeCell ref="Z64:Z68"/>
    <mergeCell ref="F83:H83"/>
    <mergeCell ref="I83:J83"/>
    <mergeCell ref="K83:L83"/>
    <mergeCell ref="M83:N83"/>
    <mergeCell ref="O83:P83"/>
    <mergeCell ref="Q83:R83"/>
    <mergeCell ref="T79:X79"/>
    <mergeCell ref="Z79:AD79"/>
    <mergeCell ref="Z82:Z86"/>
    <mergeCell ref="I60:J61"/>
    <mergeCell ref="K60:L61"/>
    <mergeCell ref="M60:N61"/>
    <mergeCell ref="O60:P61"/>
    <mergeCell ref="Q60:R61"/>
    <mergeCell ref="C76:G76"/>
    <mergeCell ref="T70:V70"/>
    <mergeCell ref="Q70:R70"/>
    <mergeCell ref="O70:P70"/>
    <mergeCell ref="B74:H74"/>
    <mergeCell ref="C63:E68"/>
    <mergeCell ref="F68:H68"/>
    <mergeCell ref="I68:J68"/>
    <mergeCell ref="Z88:AB88"/>
    <mergeCell ref="F101:H101"/>
    <mergeCell ref="I101:J101"/>
    <mergeCell ref="K101:L101"/>
    <mergeCell ref="M101:N101"/>
    <mergeCell ref="O101:P101"/>
    <mergeCell ref="Q101:R101"/>
    <mergeCell ref="F102:H102"/>
    <mergeCell ref="I102:J102"/>
    <mergeCell ref="K102:L102"/>
    <mergeCell ref="M102:N102"/>
    <mergeCell ref="O102:P102"/>
    <mergeCell ref="Q102:R102"/>
    <mergeCell ref="T95:X95"/>
    <mergeCell ref="Z95:AD95"/>
    <mergeCell ref="T98:T108"/>
    <mergeCell ref="V101:V102"/>
    <mergeCell ref="X101:X102"/>
    <mergeCell ref="O88:P88"/>
    <mergeCell ref="Q88:R88"/>
    <mergeCell ref="T88:V88"/>
    <mergeCell ref="F99:H99"/>
    <mergeCell ref="I94:J95"/>
    <mergeCell ref="K94:L95"/>
    <mergeCell ref="Z98:Z108"/>
    <mergeCell ref="AB99:AB100"/>
    <mergeCell ref="AD99:AD100"/>
    <mergeCell ref="AB101:AB102"/>
    <mergeCell ref="AD101:AD102"/>
    <mergeCell ref="AB103:AB104"/>
    <mergeCell ref="AD103:AD104"/>
    <mergeCell ref="AB105:AB106"/>
    <mergeCell ref="AD105:AD106"/>
    <mergeCell ref="AB107:AB108"/>
    <mergeCell ref="AD107:AD108"/>
    <mergeCell ref="Z110:AB110"/>
    <mergeCell ref="F124:H124"/>
    <mergeCell ref="I124:J124"/>
    <mergeCell ref="K124:L124"/>
    <mergeCell ref="M124:N124"/>
    <mergeCell ref="O124:P124"/>
    <mergeCell ref="Q124:R124"/>
    <mergeCell ref="F125:H125"/>
    <mergeCell ref="I125:J125"/>
    <mergeCell ref="K125:L125"/>
    <mergeCell ref="M125:N125"/>
    <mergeCell ref="O125:P125"/>
    <mergeCell ref="T118:X118"/>
    <mergeCell ref="F123:H123"/>
    <mergeCell ref="F122:H122"/>
    <mergeCell ref="I120:J120"/>
    <mergeCell ref="K120:L120"/>
    <mergeCell ref="O120:P120"/>
    <mergeCell ref="B114:H114"/>
    <mergeCell ref="I117:J118"/>
    <mergeCell ref="K117:L118"/>
    <mergeCell ref="M117:N118"/>
    <mergeCell ref="O117:P118"/>
    <mergeCell ref="Z133:AB133"/>
    <mergeCell ref="Q6:AE6"/>
    <mergeCell ref="B6:P6"/>
    <mergeCell ref="F147:H147"/>
    <mergeCell ref="I147:J147"/>
    <mergeCell ref="K147:L147"/>
    <mergeCell ref="M147:N147"/>
    <mergeCell ref="O147:P147"/>
    <mergeCell ref="Q147:R147"/>
    <mergeCell ref="Z118:AD118"/>
    <mergeCell ref="T121:T131"/>
    <mergeCell ref="Z121:Z131"/>
    <mergeCell ref="AB122:AB123"/>
    <mergeCell ref="AD122:AD123"/>
    <mergeCell ref="V124:V125"/>
    <mergeCell ref="X124:X125"/>
    <mergeCell ref="AB124:AB125"/>
    <mergeCell ref="AD124:AD125"/>
    <mergeCell ref="AB126:AB127"/>
    <mergeCell ref="AD126:AD127"/>
    <mergeCell ref="AB128:AB129"/>
    <mergeCell ref="AD128:AD129"/>
    <mergeCell ref="AB130:AB131"/>
    <mergeCell ref="AD130:AD131"/>
    <mergeCell ref="Z156:AB156"/>
    <mergeCell ref="K148:L148"/>
    <mergeCell ref="M148:N148"/>
    <mergeCell ref="O148:P148"/>
    <mergeCell ref="Q148:R148"/>
    <mergeCell ref="T141:X141"/>
    <mergeCell ref="Z141:AD141"/>
    <mergeCell ref="T144:T154"/>
    <mergeCell ref="Z144:Z154"/>
    <mergeCell ref="AB145:AB146"/>
    <mergeCell ref="AD145:AD146"/>
    <mergeCell ref="V147:V148"/>
    <mergeCell ref="X147:X148"/>
    <mergeCell ref="AB147:AB148"/>
    <mergeCell ref="AD147:AD148"/>
    <mergeCell ref="AB149:AB150"/>
    <mergeCell ref="AD149:AD150"/>
    <mergeCell ref="AB151:AB152"/>
    <mergeCell ref="AD151:AD152"/>
    <mergeCell ref="AB153:AB154"/>
    <mergeCell ref="AD153:AD154"/>
    <mergeCell ref="V151:V152"/>
    <mergeCell ref="M144:N144"/>
    <mergeCell ref="O144:P144"/>
  </mergeCells>
  <conditionalFormatting sqref="O55:P56 O72 Q27 O37:O39 O27:O33">
    <cfRule type="cellIs" dxfId="146" priority="119" operator="equal">
      <formula>$S$1</formula>
    </cfRule>
  </conditionalFormatting>
  <conditionalFormatting sqref="O70">
    <cfRule type="cellIs" dxfId="145" priority="64" operator="equal">
      <formula>$S$1</formula>
    </cfRule>
  </conditionalFormatting>
  <conditionalFormatting sqref="O87 Q81 O81 O111">
    <cfRule type="cellIs" dxfId="144" priority="60" operator="equal">
      <formula>$S$1</formula>
    </cfRule>
  </conditionalFormatting>
  <conditionalFormatting sqref="O34:O36">
    <cfRule type="cellIs" dxfId="143" priority="75" operator="equal">
      <formula>$S$1</formula>
    </cfRule>
  </conditionalFormatting>
  <conditionalFormatting sqref="O52 Q46 O46:O47 O54">
    <cfRule type="cellIs" dxfId="142" priority="72" operator="equal">
      <formula>$S$1</formula>
    </cfRule>
  </conditionalFormatting>
  <conditionalFormatting sqref="O53">
    <cfRule type="cellIs" dxfId="141" priority="70" operator="equal">
      <formula>$S$1</formula>
    </cfRule>
  </conditionalFormatting>
  <conditionalFormatting sqref="O69 Q63 O63 O71">
    <cfRule type="cellIs" dxfId="140" priority="66" operator="equal">
      <formula>$S$1</formula>
    </cfRule>
  </conditionalFormatting>
  <conditionalFormatting sqref="O88:O91">
    <cfRule type="cellIs" dxfId="139" priority="58" operator="equal">
      <formula>$S$1</formula>
    </cfRule>
  </conditionalFormatting>
  <conditionalFormatting sqref="Q97:Q98 O97:O99">
    <cfRule type="cellIs" dxfId="138" priority="55" operator="equal">
      <formula>$S$1</formula>
    </cfRule>
  </conditionalFormatting>
  <conditionalFormatting sqref="O110">
    <cfRule type="cellIs" dxfId="137" priority="53" operator="equal">
      <formula>$S$1</formula>
    </cfRule>
  </conditionalFormatting>
  <conditionalFormatting sqref="Q120:Q121 O120:O122">
    <cfRule type="cellIs" dxfId="136" priority="44" operator="equal">
      <formula>$S$1</formula>
    </cfRule>
  </conditionalFormatting>
  <conditionalFormatting sqref="O133">
    <cfRule type="cellIs" dxfId="135" priority="42" operator="equal">
      <formula>$S$1</formula>
    </cfRule>
  </conditionalFormatting>
  <conditionalFormatting sqref="Q143:Q144 O143:O144">
    <cfRule type="cellIs" dxfId="134" priority="35" operator="equal">
      <formula>$S$1</formula>
    </cfRule>
  </conditionalFormatting>
  <conditionalFormatting sqref="O156">
    <cfRule type="cellIs" dxfId="133" priority="33" operator="equal">
      <formula>$S$1</formula>
    </cfRule>
  </conditionalFormatting>
  <conditionalFormatting sqref="O48:P48">
    <cfRule type="cellIs" dxfId="132" priority="22" operator="equal">
      <formula>$M$47</formula>
    </cfRule>
  </conditionalFormatting>
  <conditionalFormatting sqref="O64:O68">
    <cfRule type="cellIs" dxfId="131" priority="19" operator="equal">
      <formula>$S$1</formula>
    </cfRule>
  </conditionalFormatting>
  <conditionalFormatting sqref="O82:O86">
    <cfRule type="cellIs" dxfId="130" priority="14" operator="equal">
      <formula>$S$1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8" operator="containsText" id="{6310FA96-20F2-4C6F-99B0-AB6C77B10ED4}">
            <xm:f>NOT(ISERROR(SEARCH($M$27,Q27)))</xm:f>
            <xm:f>$M$27</xm:f>
            <x14:dxf>
              <font>
                <color theme="0"/>
              </font>
            </x14:dxf>
          </x14:cfRule>
          <xm:sqref>Q55:R56 Q27:Q28</xm:sqref>
        </x14:conditionalFormatting>
        <x14:conditionalFormatting xmlns:xm="http://schemas.microsoft.com/office/excel/2006/main">
          <x14:cfRule type="containsText" priority="71" operator="containsText" id="{241A96C8-2436-43CA-9CB3-FA455A920CA6}">
            <xm:f>NOT(ISERROR(SEARCH($M$27,Q46)))</xm:f>
            <xm:f>$M$27</xm:f>
            <x14:dxf>
              <font>
                <color theme="0"/>
              </font>
            </x14:dxf>
          </x14:cfRule>
          <xm:sqref>Q46</xm:sqref>
        </x14:conditionalFormatting>
        <x14:conditionalFormatting xmlns:xm="http://schemas.microsoft.com/office/excel/2006/main">
          <x14:cfRule type="containsText" priority="73" operator="containsText" id="{77734DEB-A23D-47CA-87D9-06A0577691BD}">
            <xm:f>NOT(ISERROR(SEARCH($M$27,Q28)))</xm:f>
            <xm:f>$M$27</xm:f>
            <x14:dxf>
              <font>
                <color theme="0"/>
              </font>
            </x14:dxf>
          </x14:cfRule>
          <xm:sqref>Q28:R28 Q30:R32</xm:sqref>
        </x14:conditionalFormatting>
        <x14:conditionalFormatting xmlns:xm="http://schemas.microsoft.com/office/excel/2006/main">
          <x14:cfRule type="containsText" priority="67" operator="containsText" id="{8B7EA7FF-BFCF-475F-B3A5-7E8A1B92DE16}">
            <xm:f>NOT(ISERROR(SEARCH($M$46,Q47)))</xm:f>
            <xm:f>$M$46</xm:f>
            <x14:dxf>
              <font>
                <color theme="0"/>
              </font>
            </x14:dxf>
          </x14:cfRule>
          <xm:sqref>Q47:R47 Q49:R51</xm:sqref>
        </x14:conditionalFormatting>
        <x14:conditionalFormatting xmlns:xm="http://schemas.microsoft.com/office/excel/2006/main">
          <x14:cfRule type="containsText" priority="65" operator="containsText" id="{78BA5348-920E-43B2-9E76-4A49980752B2}">
            <xm:f>NOT(ISERROR(SEARCH($M$27,Q63)))</xm:f>
            <xm:f>$M$27</xm:f>
            <x14:dxf>
              <font>
                <color theme="0"/>
              </font>
            </x14:dxf>
          </x14:cfRule>
          <xm:sqref>Q63</xm:sqref>
        </x14:conditionalFormatting>
        <x14:conditionalFormatting xmlns:xm="http://schemas.microsoft.com/office/excel/2006/main">
          <x14:cfRule type="containsText" priority="59" operator="containsText" id="{FC33E658-BF6E-4825-A1EB-E34740292D6F}">
            <xm:f>NOT(ISERROR(SEARCH($M$27,Q81)))</xm:f>
            <xm:f>$M$27</xm:f>
            <x14:dxf>
              <font>
                <color theme="0"/>
              </font>
            </x14:dxf>
          </x14:cfRule>
          <xm:sqref>Q81</xm:sqref>
        </x14:conditionalFormatting>
        <x14:conditionalFormatting xmlns:xm="http://schemas.microsoft.com/office/excel/2006/main">
          <x14:cfRule type="containsText" priority="54" operator="containsText" id="{CD1F4F29-1119-47DE-B6AB-94BF9C3461B4}">
            <xm:f>NOT(ISERROR(SEARCH($M$27,Q97)))</xm:f>
            <xm:f>$M$27</xm:f>
            <x14:dxf>
              <font>
                <color theme="0"/>
              </font>
            </x14:dxf>
          </x14:cfRule>
          <xm:sqref>Q97:Q98</xm:sqref>
        </x14:conditionalFormatting>
        <x14:conditionalFormatting xmlns:xm="http://schemas.microsoft.com/office/excel/2006/main">
          <x14:cfRule type="containsText" priority="50" operator="containsText" id="{A71FEECB-BD24-4910-8F8B-CE70A4E135A9}">
            <xm:f>NOT(ISERROR(SEARCH($M$120,O103)))</xm:f>
            <xm:f>$M$120</xm:f>
            <x14:dxf>
              <font>
                <color theme="0"/>
              </font>
            </x14:dxf>
          </x14:cfRule>
          <xm:sqref>O103:R103 O105:R105 O107:R107 O128:P128 O130:P130</xm:sqref>
        </x14:conditionalFormatting>
        <x14:conditionalFormatting xmlns:xm="http://schemas.microsoft.com/office/excel/2006/main">
          <x14:cfRule type="containsText" priority="47" operator="containsText" id="{3AC5F1B5-D748-44FF-A6BA-586E418DD685}">
            <xm:f>NOT(ISERROR(SEARCH($C$94,O100)))</xm:f>
            <xm:f>$C$94</xm:f>
            <x14:dxf>
              <font>
                <color theme="2"/>
              </font>
            </x14:dxf>
          </x14:cfRule>
          <xm:sqref>O100:P100 O104:P104 O106:P106 O108:P109 O127:P127 O129:P129 O131:P132 O150:P150 O152:P152 O154:P155</xm:sqref>
        </x14:conditionalFormatting>
        <x14:conditionalFormatting xmlns:xm="http://schemas.microsoft.com/office/excel/2006/main">
          <x14:cfRule type="containsText" priority="46" operator="containsText" id="{D9BAA3C2-619D-4595-9116-14B42CF7566A}">
            <xm:f>NOT(ISERROR(SEARCH($M$98,Q100)))</xm:f>
            <xm:f>$M$98</xm:f>
            <x14:dxf>
              <font>
                <color theme="2"/>
              </font>
            </x14:dxf>
          </x14:cfRule>
          <xm:sqref>Q100:R100 Q104:R104 Q106:R106 Q108:R109</xm:sqref>
        </x14:conditionalFormatting>
        <x14:conditionalFormatting xmlns:xm="http://schemas.microsoft.com/office/excel/2006/main">
          <x14:cfRule type="containsText" priority="45" operator="containsText" id="{6DC55DBB-7F8B-45B5-91AB-BB2BCE05B59B}">
            <xm:f>NOT(ISERROR(SEARCH($M$97,Q99)))</xm:f>
            <xm:f>$M$97</xm:f>
            <x14:dxf>
              <font>
                <color theme="0"/>
              </font>
            </x14:dxf>
          </x14:cfRule>
          <xm:sqref>Q99:R99</xm:sqref>
        </x14:conditionalFormatting>
        <x14:conditionalFormatting xmlns:xm="http://schemas.microsoft.com/office/excel/2006/main">
          <x14:cfRule type="containsText" priority="43" operator="containsText" id="{5880DAC1-61C5-4A98-AB70-F4298683425D}">
            <xm:f>NOT(ISERROR(SEARCH($M$27,Q120)))</xm:f>
            <xm:f>$M$27</xm:f>
            <x14:dxf>
              <font>
                <color theme="0"/>
              </font>
            </x14:dxf>
          </x14:cfRule>
          <xm:sqref>Q120:Q121</xm:sqref>
        </x14:conditionalFormatting>
        <x14:conditionalFormatting xmlns:xm="http://schemas.microsoft.com/office/excel/2006/main">
          <x14:cfRule type="containsText" priority="41" operator="containsText" id="{5D6955B5-8ABC-4BCA-A2BD-7BA06B2ED84F}">
            <xm:f>NOT(ISERROR(SEARCH($M$120,O126)))</xm:f>
            <xm:f>$M$120</xm:f>
            <x14:dxf>
              <font>
                <color theme="0"/>
              </font>
            </x14:dxf>
          </x14:cfRule>
          <xm:sqref>O126:P126</xm:sqref>
        </x14:conditionalFormatting>
        <x14:conditionalFormatting xmlns:xm="http://schemas.microsoft.com/office/excel/2006/main">
          <x14:cfRule type="containsText" priority="40" operator="containsText" id="{A85A28EA-1E87-4D7B-9DC2-FCDE00AC6D20}">
            <xm:f>NOT(ISERROR(SEARCH($C$94,O123)))</xm:f>
            <xm:f>$C$94</xm:f>
            <x14:dxf>
              <font>
                <color theme="2"/>
              </font>
            </x14:dxf>
          </x14:cfRule>
          <xm:sqref>O123:P123</xm:sqref>
        </x14:conditionalFormatting>
        <x14:conditionalFormatting xmlns:xm="http://schemas.microsoft.com/office/excel/2006/main">
          <x14:cfRule type="containsText" priority="39" operator="containsText" id="{243FC5B8-00AD-40AB-8722-345D80AE2164}">
            <xm:f>NOT(ISERROR(SEARCH($M$98,Q132)))</xm:f>
            <xm:f>$M$98</xm:f>
            <x14:dxf>
              <font>
                <color theme="2"/>
              </font>
            </x14:dxf>
          </x14:cfRule>
          <xm:sqref>Q132:R132</xm:sqref>
        </x14:conditionalFormatting>
        <x14:conditionalFormatting xmlns:xm="http://schemas.microsoft.com/office/excel/2006/main">
          <x14:cfRule type="containsText" priority="37" operator="containsText" id="{2F423CDD-FFC3-45C2-8E37-BFE27CE82DF1}">
            <xm:f>NOT(ISERROR(SEARCH($M$120,Q122)))</xm:f>
            <xm:f>$M$120</xm:f>
            <x14:dxf>
              <font>
                <color theme="0"/>
              </font>
            </x14:dxf>
          </x14:cfRule>
          <xm:sqref>Q122:R122 Q126:R126 Q128:R128 Q130:R130</xm:sqref>
        </x14:conditionalFormatting>
        <x14:conditionalFormatting xmlns:xm="http://schemas.microsoft.com/office/excel/2006/main">
          <x14:cfRule type="containsText" priority="36" operator="containsText" id="{0EE16D2E-DADE-41F7-BC81-30F6DC45C0AF}">
            <xm:f>NOT(ISERROR(SEARCH($M$121,Q123)))</xm:f>
            <xm:f>$M$121</xm:f>
            <x14:dxf>
              <font>
                <color theme="2"/>
              </font>
            </x14:dxf>
          </x14:cfRule>
          <xm:sqref>Q123:R123 Q127:R127 Q129:R129 Q131:R131</xm:sqref>
        </x14:conditionalFormatting>
        <x14:conditionalFormatting xmlns:xm="http://schemas.microsoft.com/office/excel/2006/main">
          <x14:cfRule type="containsText" priority="34" operator="containsText" id="{F5B6ED3F-E8DB-4D1E-94E3-4CB736787A5D}">
            <xm:f>NOT(ISERROR(SEARCH($M$27,Q143)))</xm:f>
            <xm:f>$M$27</xm:f>
            <x14:dxf>
              <font>
                <color theme="0"/>
              </font>
            </x14:dxf>
          </x14:cfRule>
          <xm:sqref>Q143:Q144</xm:sqref>
        </x14:conditionalFormatting>
        <x14:conditionalFormatting xmlns:xm="http://schemas.microsoft.com/office/excel/2006/main">
          <x14:cfRule type="containsText" priority="31" operator="containsText" id="{FCDB479A-2803-4E16-BD62-FC2BA5ADDC70}">
            <xm:f>NOT(ISERROR(SEARCH($C$94,O146)))</xm:f>
            <xm:f>$C$94</xm:f>
            <x14:dxf>
              <font>
                <color theme="2"/>
              </font>
            </x14:dxf>
          </x14:cfRule>
          <xm:sqref>O146:P146</xm:sqref>
        </x14:conditionalFormatting>
        <x14:conditionalFormatting xmlns:xm="http://schemas.microsoft.com/office/excel/2006/main">
          <x14:cfRule type="containsText" priority="30" operator="containsText" id="{0FF7A433-2AFC-40BC-8B75-3214C7D29AEE}">
            <xm:f>NOT(ISERROR(SEARCH($M$98,Q155)))</xm:f>
            <xm:f>$M$98</xm:f>
            <x14:dxf>
              <font>
                <color theme="2"/>
              </font>
            </x14:dxf>
          </x14:cfRule>
          <xm:sqref>Q155:R155</xm:sqref>
        </x14:conditionalFormatting>
        <x14:conditionalFormatting xmlns:xm="http://schemas.microsoft.com/office/excel/2006/main">
          <x14:cfRule type="containsText" priority="27" operator="containsText" id="{DF4190C6-04D6-42AB-82B2-2C10AC6904C0}">
            <xm:f>NOT(ISERROR(SEARCH($M$143,O145)))</xm:f>
            <xm:f>$M$143</xm:f>
            <x14:dxf>
              <font>
                <color theme="0"/>
              </font>
            </x14:dxf>
          </x14:cfRule>
          <xm:sqref>O145:P145 O149:R149 O151:R151 O153:R153</xm:sqref>
        </x14:conditionalFormatting>
        <x14:conditionalFormatting xmlns:xm="http://schemas.microsoft.com/office/excel/2006/main">
          <x14:cfRule type="containsText" priority="26" operator="containsText" id="{A5638D2A-6C5C-44CE-9934-DF54969FAFA6}">
            <xm:f>NOT(ISERROR(SEARCH($M$143,Q145)))</xm:f>
            <xm:f>$M$143</xm:f>
            <x14:dxf>
              <font>
                <color theme="0"/>
              </font>
            </x14:dxf>
          </x14:cfRule>
          <xm:sqref>Q145:R145</xm:sqref>
        </x14:conditionalFormatting>
        <x14:conditionalFormatting xmlns:xm="http://schemas.microsoft.com/office/excel/2006/main">
          <x14:cfRule type="containsText" priority="25" operator="containsText" id="{6B60AD0E-DF83-43AF-B910-D16932D5BF7D}">
            <xm:f>NOT(ISERROR(SEARCH($M$144,Q146)))</xm:f>
            <xm:f>$M$144</xm:f>
            <x14:dxf>
              <font>
                <color theme="2"/>
              </font>
            </x14:dxf>
          </x14:cfRule>
          <xm:sqref>Q146:R146 Q150:R150 Q152:R152 Q154:R154</xm:sqref>
        </x14:conditionalFormatting>
        <x14:conditionalFormatting xmlns:xm="http://schemas.microsoft.com/office/excel/2006/main">
          <x14:cfRule type="containsText" priority="23" operator="containsText" id="{5D0FE6AB-84D6-4186-B099-89F5C9C46F13}">
            <xm:f>NOT(ISERROR(SEARCH($M$27,Q29)))</xm:f>
            <xm:f>$M$27</xm:f>
            <x14:dxf>
              <font>
                <color theme="0"/>
              </font>
            </x14:dxf>
          </x14:cfRule>
          <xm:sqref>Q29:R29</xm:sqref>
        </x14:conditionalFormatting>
        <x14:conditionalFormatting xmlns:xm="http://schemas.microsoft.com/office/excel/2006/main">
          <x14:cfRule type="containsText" priority="21" operator="containsText" id="{B84C73D8-4B69-40B1-ABC1-23A56C4A89E0}">
            <xm:f>NOT(ISERROR(SEARCH($M$46,Q48)))</xm:f>
            <xm:f>$M$46</xm:f>
            <x14:dxf>
              <font>
                <color theme="0"/>
              </font>
            </x14:dxf>
          </x14:cfRule>
          <xm:sqref>Q48:R48</xm:sqref>
        </x14:conditionalFormatting>
        <x14:conditionalFormatting xmlns:xm="http://schemas.microsoft.com/office/excel/2006/main">
          <x14:cfRule type="containsText" priority="20" operator="containsText" id="{5CC0A828-12DC-4554-ABC3-CA90424FE024}">
            <xm:f>NOT(ISERROR(SEARCH($S$1,O47)))</xm:f>
            <xm:f>$S$1</xm:f>
            <x14:dxf>
              <font>
                <color theme="0"/>
              </font>
            </x14:dxf>
          </x14:cfRule>
          <xm:sqref>O47:P51</xm:sqref>
        </x14:conditionalFormatting>
        <x14:conditionalFormatting xmlns:xm="http://schemas.microsoft.com/office/excel/2006/main">
          <x14:cfRule type="containsText" priority="15" operator="containsText" id="{192345EF-1DED-40D5-9A53-10271EC8DD84}">
            <xm:f>NOT(ISERROR(SEARCH($M$63,Q64)))</xm:f>
            <xm:f>$M$63</xm:f>
            <x14:dxf>
              <font>
                <color theme="0"/>
              </font>
            </x14:dxf>
          </x14:cfRule>
          <xm:sqref>Q64:R68</xm:sqref>
        </x14:conditionalFormatting>
        <x14:conditionalFormatting xmlns:xm="http://schemas.microsoft.com/office/excel/2006/main">
          <x14:cfRule type="containsText" priority="13" operator="containsText" id="{C89A8BD6-1228-464D-8EC0-7BBA3061F286}">
            <xm:f>NOT(ISERROR(SEARCH($M$81,Q82)))</xm:f>
            <xm:f>$M$81</xm:f>
            <x14:dxf>
              <font>
                <color theme="0"/>
              </font>
            </x14:dxf>
          </x14:cfRule>
          <xm:sqref>Q82:R86</xm:sqref>
        </x14:conditionalFormatting>
        <x14:conditionalFormatting xmlns:xm="http://schemas.microsoft.com/office/excel/2006/main">
          <x14:cfRule type="containsText" priority="12" operator="containsText" id="{CBB3438E-2436-4AC1-83D0-E77ABF7B922E}">
            <xm:f>NOT(ISERROR(SEARCH($M$97,O101)))</xm:f>
            <xm:f>$M$97</xm:f>
            <x14:dxf>
              <font>
                <color theme="0"/>
              </font>
            </x14:dxf>
          </x14:cfRule>
          <xm:sqref>O101:R101</xm:sqref>
        </x14:conditionalFormatting>
        <x14:conditionalFormatting xmlns:xm="http://schemas.microsoft.com/office/excel/2006/main">
          <x14:cfRule type="containsText" priority="11" operator="containsText" id="{175E42C1-5B94-41B4-9BBD-F1FF81ADBFAA}">
            <xm:f>NOT(ISERROR(SEARCH($C$94,O102)))</xm:f>
            <xm:f>$C$94</xm:f>
            <x14:dxf>
              <font>
                <color theme="2"/>
              </font>
            </x14:dxf>
          </x14:cfRule>
          <xm:sqref>O102:P102</xm:sqref>
        </x14:conditionalFormatting>
        <x14:conditionalFormatting xmlns:xm="http://schemas.microsoft.com/office/excel/2006/main">
          <x14:cfRule type="containsText" priority="10" operator="containsText" id="{063D9103-39FE-45E0-909D-8B667F9600AE}">
            <xm:f>NOT(ISERROR(SEARCH($M$98,Q102)))</xm:f>
            <xm:f>$M$98</xm:f>
            <x14:dxf>
              <font>
                <color theme="2"/>
              </font>
            </x14:dxf>
          </x14:cfRule>
          <xm:sqref>Q102:R102</xm:sqref>
        </x14:conditionalFormatting>
        <x14:conditionalFormatting xmlns:xm="http://schemas.microsoft.com/office/excel/2006/main">
          <x14:cfRule type="containsText" priority="9" operator="containsText" id="{3D944645-50F0-4F7C-A1B6-7FD872549F41}">
            <xm:f>NOT(ISERROR(SEARCH($M$120,O124)))</xm:f>
            <xm:f>$M$120</xm:f>
            <x14:dxf>
              <font>
                <color theme="0"/>
              </font>
            </x14:dxf>
          </x14:cfRule>
          <xm:sqref>O124:R124</xm:sqref>
        </x14:conditionalFormatting>
        <x14:conditionalFormatting xmlns:xm="http://schemas.microsoft.com/office/excel/2006/main">
          <x14:cfRule type="containsText" priority="8" operator="containsText" id="{2B0826D9-02B4-40AB-B4AF-A8C398282EFC}">
            <xm:f>NOT(ISERROR(SEARCH($C$94,O125)))</xm:f>
            <xm:f>$C$94</xm:f>
            <x14:dxf>
              <font>
                <color theme="2"/>
              </font>
            </x14:dxf>
          </x14:cfRule>
          <xm:sqref>O125:P125</xm:sqref>
        </x14:conditionalFormatting>
        <x14:conditionalFormatting xmlns:xm="http://schemas.microsoft.com/office/excel/2006/main">
          <x14:cfRule type="containsText" priority="7" operator="containsText" id="{502E15FD-30A1-4358-BD10-E745550B19BF}">
            <xm:f>NOT(ISERROR(SEARCH($M$98+$M$121,Q125)))</xm:f>
            <xm:f>$M$98+$M$121</xm:f>
            <x14:dxf>
              <font>
                <color theme="2"/>
              </font>
            </x14:dxf>
          </x14:cfRule>
          <xm:sqref>Q125:R125</xm:sqref>
        </x14:conditionalFormatting>
        <x14:conditionalFormatting xmlns:xm="http://schemas.microsoft.com/office/excel/2006/main">
          <x14:cfRule type="containsText" priority="6" operator="containsText" id="{813B8763-C49C-4511-87E6-B217C1E1BE00}">
            <xm:f>NOT(ISERROR(SEARCH($S$1,O124)))</xm:f>
            <xm:f>$S$1</xm:f>
            <x14:dxf>
              <font>
                <color theme="0"/>
              </font>
            </x14:dxf>
          </x14:cfRule>
          <xm:sqref>O124:P124 O126:P126 O128:P128 O130:P130</xm:sqref>
        </x14:conditionalFormatting>
        <x14:conditionalFormatting xmlns:xm="http://schemas.microsoft.com/office/excel/2006/main">
          <x14:cfRule type="containsText" priority="5" operator="containsText" id="{A21CC92A-3E58-4D55-A479-2843CFE8A9CC}">
            <xm:f>NOT(ISERROR(SEARCH($M$143,O147)))</xm:f>
            <xm:f>$M$143</xm:f>
            <x14:dxf>
              <font>
                <color theme="0"/>
              </font>
            </x14:dxf>
          </x14:cfRule>
          <xm:sqref>O147:R147</xm:sqref>
        </x14:conditionalFormatting>
        <x14:conditionalFormatting xmlns:xm="http://schemas.microsoft.com/office/excel/2006/main">
          <x14:cfRule type="containsText" priority="4" operator="containsText" id="{39842914-664B-48A9-9B27-F96D5C3E45D0}">
            <xm:f>NOT(ISERROR(SEARCH($C$94,O148)))</xm:f>
            <xm:f>$C$94</xm:f>
            <x14:dxf>
              <font>
                <color theme="2"/>
              </font>
            </x14:dxf>
          </x14:cfRule>
          <xm:sqref>O148:P148</xm:sqref>
        </x14:conditionalFormatting>
        <x14:conditionalFormatting xmlns:xm="http://schemas.microsoft.com/office/excel/2006/main">
          <x14:cfRule type="containsText" priority="3" operator="containsText" id="{231A65DD-D82B-490D-A298-497E213BF587}">
            <xm:f>NOT(ISERROR(SEARCH($M$144,Q148)))</xm:f>
            <xm:f>$M$144</xm:f>
            <x14:dxf>
              <font>
                <color theme="2"/>
              </font>
            </x14:dxf>
          </x14:cfRule>
          <xm:sqref>Q148:R148</xm:sqref>
        </x14:conditionalFormatting>
        <x14:conditionalFormatting xmlns:xm="http://schemas.microsoft.com/office/excel/2006/main">
          <x14:cfRule type="containsText" priority="1" operator="containsText" id="{56E74684-5EB8-4D89-B4F8-4EF8FF8B7893}">
            <xm:f>NOT(ISERROR(SEARCH($M$143,O147)))</xm:f>
            <xm:f>$M$143</xm:f>
            <x14:dxf>
              <font>
                <color theme="0"/>
              </font>
            </x14:dxf>
          </x14:cfRule>
          <x14:cfRule type="containsText" priority="2" operator="containsText" id="{4CA21F18-77A2-4B62-94EA-CD744035416A}">
            <xm:f>NOT(ISERROR(SEARCH($S$1,O147)))</xm:f>
            <xm:f>$S$1</xm:f>
            <x14:dxf>
              <font>
                <color theme="0"/>
              </font>
            </x14:dxf>
          </x14:cfRule>
          <xm:sqref>O147:P147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111"/>
  <sheetViews>
    <sheetView showGridLines="0" showRowColHeaders="0" zoomScale="80" zoomScaleNormal="80" workbookViewId="0">
      <selection activeCell="AG2" sqref="AG2"/>
    </sheetView>
  </sheetViews>
  <sheetFormatPr baseColWidth="10" defaultRowHeight="15" x14ac:dyDescent="0.25"/>
  <cols>
    <col min="1" max="2" width="2.7109375" style="2" customWidth="1"/>
    <col min="3" max="3" width="11.42578125" style="2"/>
    <col min="4" max="4" width="7.42578125" style="2" customWidth="1"/>
    <col min="5" max="6" width="13.7109375" style="2" customWidth="1"/>
    <col min="7" max="9" width="7.42578125" style="2" customWidth="1"/>
    <col min="10" max="10" width="11.42578125" style="2"/>
    <col min="11" max="11" width="13.5703125" style="2" customWidth="1"/>
    <col min="12" max="12" width="11.42578125" style="2"/>
    <col min="13" max="13" width="8.7109375" style="2" customWidth="1"/>
    <col min="14" max="14" width="11.42578125" style="2"/>
    <col min="15" max="15" width="13.28515625" style="2" customWidth="1"/>
    <col min="16" max="16" width="16.7109375" style="2" customWidth="1"/>
    <col min="17" max="17" width="21.28515625" style="2" customWidth="1"/>
    <col min="18" max="18" width="16.140625" style="2" customWidth="1"/>
    <col min="19" max="19" width="18.28515625" style="2" customWidth="1"/>
    <col min="20" max="20" width="2.140625" style="2" customWidth="1"/>
    <col min="21" max="21" width="11.28515625" style="2" customWidth="1"/>
    <col min="22" max="22" width="20.5703125" style="2" customWidth="1"/>
    <col min="23" max="23" width="1.7109375" style="2" customWidth="1"/>
    <col min="24" max="24" width="16.5703125" style="2" customWidth="1"/>
    <col min="25" max="25" width="0.5703125" style="2" customWidth="1"/>
    <col min="26" max="26" width="16.7109375" style="2" customWidth="1"/>
    <col min="27" max="27" width="0.5703125" style="2" customWidth="1"/>
    <col min="28" max="28" width="16.5703125" style="2" customWidth="1"/>
    <col min="29" max="29" width="0.5703125" style="2" customWidth="1"/>
    <col min="30" max="30" width="16.5703125" style="2" customWidth="1"/>
    <col min="31" max="31" width="2.85546875" style="2" customWidth="1"/>
    <col min="32" max="16384" width="11.42578125" style="2"/>
  </cols>
  <sheetData>
    <row r="1" spans="2:31" x14ac:dyDescent="0.25">
      <c r="P1" s="32"/>
      <c r="Q1" s="32"/>
      <c r="R1" s="32"/>
      <c r="S1" s="32"/>
      <c r="T1" s="57">
        <v>100</v>
      </c>
      <c r="U1" s="32"/>
      <c r="V1" s="33"/>
    </row>
    <row r="2" spans="2:31" x14ac:dyDescent="0.25">
      <c r="P2" s="32"/>
      <c r="Q2" s="32"/>
      <c r="R2" s="32"/>
      <c r="S2" s="32"/>
      <c r="T2" s="32"/>
      <c r="U2" s="32"/>
      <c r="V2" s="32"/>
    </row>
    <row r="3" spans="2:31" x14ac:dyDescent="0.25">
      <c r="P3" s="32"/>
      <c r="Q3" s="32"/>
      <c r="R3" s="32"/>
      <c r="S3" s="32"/>
      <c r="T3" s="32"/>
      <c r="U3" s="32"/>
      <c r="V3" s="32"/>
    </row>
    <row r="4" spans="2:31" ht="23.25" x14ac:dyDescent="0.35">
      <c r="D4" s="18"/>
      <c r="E4" s="18"/>
      <c r="F4" s="18"/>
      <c r="G4" s="18"/>
      <c r="H4" s="18"/>
      <c r="I4" s="18"/>
      <c r="J4" s="19"/>
      <c r="K4" s="20"/>
      <c r="P4" s="32"/>
      <c r="Q4" s="32"/>
      <c r="R4" s="32"/>
      <c r="S4" s="32"/>
      <c r="T4" s="32"/>
      <c r="U4" s="32"/>
      <c r="V4" s="32"/>
    </row>
    <row r="5" spans="2:31" x14ac:dyDescent="0.25">
      <c r="D5" s="18"/>
      <c r="E5" s="18"/>
      <c r="F5" s="18"/>
      <c r="G5" s="18"/>
      <c r="H5" s="18"/>
      <c r="I5" s="18"/>
    </row>
    <row r="6" spans="2:31" ht="20.100000000000001" customHeight="1" x14ac:dyDescent="0.25">
      <c r="B6" s="395" t="s">
        <v>91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6" t="s">
        <v>406</v>
      </c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</row>
    <row r="9" spans="2:31" ht="24.95" customHeight="1" x14ac:dyDescent="0.25">
      <c r="C9" s="732" t="s">
        <v>380</v>
      </c>
      <c r="D9" s="732"/>
      <c r="E9" s="732"/>
      <c r="F9" s="732"/>
      <c r="G9" s="732"/>
      <c r="H9" s="732"/>
      <c r="I9" s="732"/>
      <c r="J9" s="732"/>
      <c r="K9" s="732"/>
      <c r="L9" s="732"/>
    </row>
    <row r="10" spans="2:31" ht="5.0999999999999996" customHeight="1" x14ac:dyDescent="0.25">
      <c r="C10" s="60"/>
      <c r="D10" s="60"/>
      <c r="E10" s="60"/>
      <c r="F10" s="60"/>
      <c r="G10" s="60"/>
      <c r="H10" s="60"/>
      <c r="I10" s="60"/>
      <c r="J10" s="60"/>
      <c r="K10" s="60"/>
    </row>
    <row r="11" spans="2:31" ht="31.5" customHeight="1" x14ac:dyDescent="0.25">
      <c r="D11" s="61"/>
      <c r="E11" s="366" t="s">
        <v>92</v>
      </c>
      <c r="F11" s="366"/>
      <c r="G11" s="366"/>
      <c r="H11" s="366"/>
      <c r="I11" s="366" t="s">
        <v>93</v>
      </c>
      <c r="J11" s="366"/>
      <c r="K11" s="366"/>
      <c r="L11" s="366" t="s">
        <v>218</v>
      </c>
      <c r="M11" s="366"/>
      <c r="N11" s="366"/>
      <c r="O11" s="366" t="s">
        <v>217</v>
      </c>
      <c r="P11" s="366"/>
      <c r="Q11" s="483"/>
      <c r="R11" s="483"/>
    </row>
    <row r="12" spans="2:31" ht="24.95" customHeight="1" x14ac:dyDescent="0.25">
      <c r="C12" s="365" t="s">
        <v>94</v>
      </c>
      <c r="D12" s="724"/>
      <c r="E12" s="365">
        <v>31.38</v>
      </c>
      <c r="F12" s="365"/>
      <c r="G12" s="365"/>
      <c r="H12" s="365"/>
      <c r="I12" s="724">
        <v>25.12</v>
      </c>
      <c r="J12" s="734"/>
      <c r="K12" s="735"/>
      <c r="L12" s="733"/>
      <c r="M12" s="733"/>
      <c r="N12" s="733"/>
      <c r="O12" s="409">
        <f>E12-I12</f>
        <v>6.259999999999998</v>
      </c>
      <c r="P12" s="409"/>
      <c r="Q12" s="461"/>
      <c r="R12" s="461"/>
    </row>
    <row r="13" spans="2:31" ht="24.95" customHeight="1" x14ac:dyDescent="0.25">
      <c r="C13" s="365" t="s">
        <v>95</v>
      </c>
      <c r="D13" s="724"/>
      <c r="E13" s="733"/>
      <c r="F13" s="733"/>
      <c r="G13" s="733"/>
      <c r="H13" s="733"/>
      <c r="I13" s="736">
        <v>50.46</v>
      </c>
      <c r="J13" s="737"/>
      <c r="K13" s="738"/>
      <c r="L13" s="733"/>
      <c r="M13" s="733"/>
      <c r="N13" s="733"/>
      <c r="O13" s="733"/>
      <c r="P13" s="733"/>
      <c r="Q13" s="464"/>
      <c r="R13" s="464"/>
    </row>
    <row r="14" spans="2:31" ht="24.95" customHeight="1" x14ac:dyDescent="0.25">
      <c r="C14" s="365" t="s">
        <v>96</v>
      </c>
      <c r="D14" s="724"/>
      <c r="E14" s="733"/>
      <c r="F14" s="733"/>
      <c r="G14" s="733"/>
      <c r="H14" s="733"/>
      <c r="I14" s="736">
        <v>70.45</v>
      </c>
      <c r="J14" s="737"/>
      <c r="K14" s="738"/>
      <c r="L14" s="733"/>
      <c r="M14" s="733"/>
      <c r="N14" s="733"/>
      <c r="O14" s="733"/>
      <c r="P14" s="733"/>
      <c r="Q14" s="464"/>
      <c r="R14" s="464"/>
    </row>
    <row r="15" spans="2:31" ht="24.95" customHeight="1" x14ac:dyDescent="0.25">
      <c r="C15" s="365" t="s">
        <v>97</v>
      </c>
      <c r="D15" s="724"/>
      <c r="E15" s="365">
        <v>115.16</v>
      </c>
      <c r="F15" s="365"/>
      <c r="G15" s="365"/>
      <c r="H15" s="365"/>
      <c r="I15" s="724">
        <v>92.83</v>
      </c>
      <c r="J15" s="734"/>
      <c r="K15" s="735"/>
      <c r="L15" s="409">
        <v>92.83</v>
      </c>
      <c r="M15" s="409"/>
      <c r="N15" s="409"/>
      <c r="O15" s="726">
        <f>E15-I15</f>
        <v>22.33</v>
      </c>
      <c r="P15" s="727"/>
      <c r="Q15" s="461"/>
      <c r="R15" s="461"/>
    </row>
    <row r="16" spans="2:31" ht="24.95" customHeight="1" x14ac:dyDescent="0.25">
      <c r="C16" s="365" t="s">
        <v>98</v>
      </c>
      <c r="D16" s="724"/>
      <c r="E16" s="365">
        <v>171.01</v>
      </c>
      <c r="F16" s="365"/>
      <c r="G16" s="365"/>
      <c r="H16" s="365"/>
      <c r="I16" s="724">
        <v>137.51</v>
      </c>
      <c r="J16" s="734"/>
      <c r="K16" s="735"/>
      <c r="L16" s="409">
        <v>137.51</v>
      </c>
      <c r="M16" s="409"/>
      <c r="N16" s="409"/>
      <c r="O16" s="726">
        <f>E16-I16</f>
        <v>33.5</v>
      </c>
      <c r="P16" s="727"/>
      <c r="Q16" s="461"/>
      <c r="R16" s="461"/>
    </row>
    <row r="17" spans="2:31" ht="24.95" customHeight="1" x14ac:dyDescent="0.25">
      <c r="C17" s="365" t="s">
        <v>99</v>
      </c>
      <c r="D17" s="724"/>
      <c r="E17" s="365">
        <v>335.08</v>
      </c>
      <c r="F17" s="365"/>
      <c r="G17" s="365"/>
      <c r="H17" s="365"/>
      <c r="I17" s="733"/>
      <c r="J17" s="733"/>
      <c r="K17" s="733"/>
      <c r="L17" s="409">
        <v>269.52999999999997</v>
      </c>
      <c r="M17" s="409"/>
      <c r="N17" s="409"/>
      <c r="O17" s="739">
        <f>E17-L17</f>
        <v>65.550000000000011</v>
      </c>
      <c r="P17" s="739"/>
      <c r="Q17" s="464"/>
      <c r="R17" s="464"/>
    </row>
    <row r="18" spans="2:31" ht="24.95" customHeight="1" x14ac:dyDescent="0.25">
      <c r="C18" s="365" t="s">
        <v>100</v>
      </c>
      <c r="D18" s="724"/>
      <c r="E18" s="365">
        <v>389.66</v>
      </c>
      <c r="F18" s="365"/>
      <c r="G18" s="365"/>
      <c r="H18" s="365"/>
      <c r="I18" s="733"/>
      <c r="J18" s="733"/>
      <c r="K18" s="733"/>
      <c r="L18" s="733"/>
      <c r="M18" s="733"/>
      <c r="N18" s="733"/>
      <c r="O18" s="733"/>
      <c r="P18" s="733"/>
      <c r="Q18" s="464"/>
      <c r="R18" s="464"/>
    </row>
    <row r="22" spans="2:31" ht="15.75" thickBot="1" x14ac:dyDescent="0.3"/>
    <row r="23" spans="2:31" ht="15.95" customHeight="1" x14ac:dyDescent="0.25">
      <c r="B23" s="397" t="s">
        <v>101</v>
      </c>
      <c r="C23" s="398"/>
      <c r="D23" s="398"/>
      <c r="E23" s="398"/>
      <c r="F23" s="398"/>
      <c r="G23" s="398"/>
      <c r="H23" s="398"/>
      <c r="I23" s="398"/>
      <c r="J23" s="62"/>
      <c r="K23" s="62"/>
      <c r="L23" s="62"/>
      <c r="M23" s="6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</row>
    <row r="24" spans="2:31" ht="15.75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49"/>
      <c r="V24" s="49"/>
      <c r="W24" s="25"/>
      <c r="X24" s="25"/>
      <c r="Y24" s="25"/>
      <c r="Z24" s="25"/>
      <c r="AA24" s="25"/>
      <c r="AB24" s="25"/>
      <c r="AC24" s="25"/>
      <c r="AD24" s="25"/>
      <c r="AE24" s="26"/>
    </row>
    <row r="25" spans="2:31" ht="15.75" customHeight="1" thickBot="1" x14ac:dyDescent="0.3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6"/>
    </row>
    <row r="26" spans="2:31" ht="15" customHeight="1" x14ac:dyDescent="0.25">
      <c r="B26" s="24"/>
      <c r="C26" s="25"/>
      <c r="D26" s="25"/>
      <c r="E26" s="25"/>
      <c r="F26" s="25"/>
      <c r="G26" s="25"/>
      <c r="H26" s="25"/>
      <c r="I26" s="25"/>
      <c r="J26" s="412" t="s">
        <v>112</v>
      </c>
      <c r="K26" s="413"/>
      <c r="L26" s="412" t="s">
        <v>41</v>
      </c>
      <c r="M26" s="413"/>
      <c r="N26" s="412" t="s">
        <v>113</v>
      </c>
      <c r="O26" s="413"/>
      <c r="P26" s="412" t="s">
        <v>102</v>
      </c>
      <c r="Q26" s="413"/>
      <c r="R26" s="416" t="s">
        <v>114</v>
      </c>
      <c r="S26" s="417"/>
      <c r="T26" s="25"/>
      <c r="U26" s="111"/>
      <c r="V26" s="111"/>
      <c r="W26" s="25"/>
      <c r="X26" s="25"/>
      <c r="Y26" s="25"/>
      <c r="Z26" s="25"/>
      <c r="AA26" s="25"/>
      <c r="AB26" s="25"/>
      <c r="AC26" s="25"/>
      <c r="AD26" s="25"/>
      <c r="AE26" s="26"/>
    </row>
    <row r="27" spans="2:31" ht="50.25" customHeight="1" thickBot="1" x14ac:dyDescent="0.3">
      <c r="B27" s="24"/>
      <c r="C27" s="25"/>
      <c r="D27" s="25"/>
      <c r="E27" s="25"/>
      <c r="F27" s="25"/>
      <c r="G27" s="25"/>
      <c r="H27" s="25"/>
      <c r="I27" s="25"/>
      <c r="J27" s="414"/>
      <c r="K27" s="415"/>
      <c r="L27" s="414"/>
      <c r="M27" s="415"/>
      <c r="N27" s="414"/>
      <c r="O27" s="415"/>
      <c r="P27" s="414"/>
      <c r="Q27" s="415"/>
      <c r="R27" s="418"/>
      <c r="S27" s="419"/>
      <c r="T27" s="25"/>
      <c r="U27" s="111"/>
      <c r="V27" s="480" t="s">
        <v>387</v>
      </c>
      <c r="W27" s="480"/>
      <c r="X27" s="480"/>
      <c r="Y27" s="480"/>
      <c r="Z27" s="480"/>
      <c r="AA27" s="480"/>
      <c r="AB27" s="480"/>
      <c r="AC27" s="480"/>
      <c r="AD27" s="480"/>
      <c r="AE27" s="26"/>
    </row>
    <row r="28" spans="2:31" s="25" customFormat="1" ht="5.0999999999999996" customHeight="1" thickBot="1" x14ac:dyDescent="0.3">
      <c r="B28" s="24"/>
      <c r="J28" s="153"/>
      <c r="K28" s="153"/>
      <c r="L28" s="153"/>
      <c r="M28" s="153"/>
      <c r="N28" s="153"/>
      <c r="O28" s="153"/>
      <c r="P28" s="153"/>
      <c r="Q28" s="153"/>
      <c r="R28" s="63"/>
      <c r="S28" s="63"/>
      <c r="U28" s="59"/>
      <c r="V28" s="59"/>
      <c r="W28" s="59"/>
      <c r="X28" s="59"/>
      <c r="Z28" s="95"/>
      <c r="AA28" s="95"/>
      <c r="AB28" s="95"/>
      <c r="AE28" s="26"/>
    </row>
    <row r="29" spans="2:31" ht="39" customHeight="1" x14ac:dyDescent="0.25">
      <c r="B29" s="24"/>
      <c r="C29" s="481" t="s">
        <v>381</v>
      </c>
      <c r="D29" s="467"/>
      <c r="E29" s="467"/>
      <c r="F29" s="486" t="s">
        <v>382</v>
      </c>
      <c r="G29" s="421" t="s">
        <v>103</v>
      </c>
      <c r="H29" s="421"/>
      <c r="I29" s="422"/>
      <c r="J29" s="423">
        <v>14</v>
      </c>
      <c r="K29" s="424"/>
      <c r="L29" s="445"/>
      <c r="M29" s="446"/>
      <c r="N29" s="447">
        <f t="shared" ref="N29:N36" si="0">L29*J29</f>
        <v>0</v>
      </c>
      <c r="O29" s="448"/>
      <c r="P29" s="429"/>
      <c r="Q29" s="430"/>
      <c r="R29" s="431"/>
      <c r="S29" s="432"/>
      <c r="T29" s="25"/>
      <c r="U29" s="78"/>
      <c r="V29" s="213"/>
      <c r="W29" s="213"/>
      <c r="X29" s="218" t="s">
        <v>388</v>
      </c>
      <c r="Y29" s="215"/>
      <c r="Z29" s="218" t="s">
        <v>389</v>
      </c>
      <c r="AA29" s="95"/>
      <c r="AB29" s="218" t="s">
        <v>390</v>
      </c>
      <c r="AC29" s="25"/>
      <c r="AD29" s="218" t="s">
        <v>391</v>
      </c>
      <c r="AE29" s="26"/>
    </row>
    <row r="30" spans="2:31" ht="31.5" customHeight="1" thickBot="1" x14ac:dyDescent="0.3">
      <c r="B30" s="24"/>
      <c r="C30" s="482"/>
      <c r="D30" s="483"/>
      <c r="E30" s="483"/>
      <c r="F30" s="487"/>
      <c r="G30" s="450" t="s">
        <v>386</v>
      </c>
      <c r="H30" s="450"/>
      <c r="I30" s="451"/>
      <c r="J30" s="433">
        <v>14</v>
      </c>
      <c r="K30" s="434"/>
      <c r="L30" s="435"/>
      <c r="M30" s="436"/>
      <c r="N30" s="437">
        <f t="shared" si="0"/>
        <v>0</v>
      </c>
      <c r="O30" s="438"/>
      <c r="P30" s="722" t="e">
        <f>((N29-N30)/N29)*100</f>
        <v>#DIV/0!</v>
      </c>
      <c r="Q30" s="723"/>
      <c r="R30" s="441">
        <f>N29-N30</f>
        <v>0</v>
      </c>
      <c r="S30" s="442"/>
      <c r="T30" s="25"/>
      <c r="U30" s="78"/>
      <c r="V30" s="217" t="s">
        <v>8</v>
      </c>
      <c r="W30" s="214"/>
      <c r="X30" s="145">
        <f>14*E12</f>
        <v>439.32</v>
      </c>
      <c r="Y30" s="210"/>
      <c r="Z30" s="222">
        <f>28*E12</f>
        <v>878.64</v>
      </c>
      <c r="AA30" s="216"/>
      <c r="AB30" s="222">
        <f>14*E12</f>
        <v>439.32</v>
      </c>
      <c r="AC30" s="25"/>
      <c r="AD30" s="222">
        <f>42*E12</f>
        <v>1317.96</v>
      </c>
      <c r="AE30" s="26"/>
    </row>
    <row r="31" spans="2:31" ht="31.5" customHeight="1" x14ac:dyDescent="0.25">
      <c r="B31" s="24"/>
      <c r="C31" s="482"/>
      <c r="D31" s="483"/>
      <c r="E31" s="484"/>
      <c r="F31" s="486" t="s">
        <v>383</v>
      </c>
      <c r="G31" s="421" t="s">
        <v>103</v>
      </c>
      <c r="H31" s="421"/>
      <c r="I31" s="422"/>
      <c r="J31" s="423">
        <v>28</v>
      </c>
      <c r="K31" s="424"/>
      <c r="L31" s="445"/>
      <c r="M31" s="446"/>
      <c r="N31" s="447">
        <f t="shared" si="0"/>
        <v>0</v>
      </c>
      <c r="O31" s="448"/>
      <c r="P31" s="429"/>
      <c r="Q31" s="430"/>
      <c r="R31" s="431"/>
      <c r="S31" s="432"/>
      <c r="T31" s="25"/>
      <c r="U31" s="161"/>
      <c r="V31" s="217" t="s">
        <v>105</v>
      </c>
      <c r="W31" s="214"/>
      <c r="X31" s="145">
        <f>14*I12</f>
        <v>351.68</v>
      </c>
      <c r="Y31" s="210"/>
      <c r="Z31" s="222">
        <f>14*I13</f>
        <v>706.44</v>
      </c>
      <c r="AA31" s="216"/>
      <c r="AB31" s="222">
        <f>14*I12</f>
        <v>351.68</v>
      </c>
      <c r="AC31" s="25"/>
      <c r="AD31" s="222">
        <f>14*I14</f>
        <v>986.30000000000007</v>
      </c>
      <c r="AE31" s="26"/>
    </row>
    <row r="32" spans="2:31" ht="31.5" customHeight="1" thickBot="1" x14ac:dyDescent="0.3">
      <c r="B32" s="24"/>
      <c r="C32" s="469"/>
      <c r="D32" s="470"/>
      <c r="E32" s="471"/>
      <c r="F32" s="487"/>
      <c r="G32" s="450" t="s">
        <v>104</v>
      </c>
      <c r="H32" s="450"/>
      <c r="I32" s="451"/>
      <c r="J32" s="433">
        <v>14</v>
      </c>
      <c r="K32" s="434"/>
      <c r="L32" s="435"/>
      <c r="M32" s="436"/>
      <c r="N32" s="437">
        <f t="shared" si="0"/>
        <v>0</v>
      </c>
      <c r="O32" s="438"/>
      <c r="P32" s="722" t="e">
        <f>((N31-N32)/N31)*100</f>
        <v>#DIV/0!</v>
      </c>
      <c r="Q32" s="723"/>
      <c r="R32" s="441">
        <f>N31-N32</f>
        <v>0</v>
      </c>
      <c r="S32" s="442"/>
      <c r="T32" s="25"/>
      <c r="U32" s="161"/>
      <c r="V32" s="474" t="s">
        <v>332</v>
      </c>
      <c r="W32" s="63"/>
      <c r="X32" s="476">
        <f>X30-X31</f>
        <v>87.639999999999986</v>
      </c>
      <c r="Y32" s="210"/>
      <c r="Z32" s="478">
        <f>Z30-Z31</f>
        <v>172.19999999999993</v>
      </c>
      <c r="AA32" s="216"/>
      <c r="AB32" s="478">
        <f>AB30-AB31</f>
        <v>87.639999999999986</v>
      </c>
      <c r="AC32" s="25"/>
      <c r="AD32" s="478">
        <f>AD30-AD31</f>
        <v>331.65999999999997</v>
      </c>
      <c r="AE32" s="26"/>
    </row>
    <row r="33" spans="2:31" ht="31.5" customHeight="1" x14ac:dyDescent="0.25">
      <c r="B33" s="24"/>
      <c r="C33" s="481" t="s">
        <v>393</v>
      </c>
      <c r="D33" s="467"/>
      <c r="E33" s="468"/>
      <c r="F33" s="486" t="s">
        <v>382</v>
      </c>
      <c r="G33" s="421" t="s">
        <v>103</v>
      </c>
      <c r="H33" s="421"/>
      <c r="I33" s="422"/>
      <c r="J33" s="423">
        <v>14</v>
      </c>
      <c r="K33" s="424"/>
      <c r="L33" s="445"/>
      <c r="M33" s="446"/>
      <c r="N33" s="447">
        <f t="shared" si="0"/>
        <v>0</v>
      </c>
      <c r="O33" s="448"/>
      <c r="P33" s="429"/>
      <c r="Q33" s="430"/>
      <c r="R33" s="431"/>
      <c r="S33" s="432"/>
      <c r="T33" s="25"/>
      <c r="U33" s="257"/>
      <c r="V33" s="475"/>
      <c r="W33" s="214"/>
      <c r="X33" s="477"/>
      <c r="Y33" s="210"/>
      <c r="Z33" s="479"/>
      <c r="AA33" s="216"/>
      <c r="AB33" s="479"/>
      <c r="AC33" s="25"/>
      <c r="AD33" s="479"/>
      <c r="AE33" s="26"/>
    </row>
    <row r="34" spans="2:31" ht="31.5" customHeight="1" thickBot="1" x14ac:dyDescent="0.3">
      <c r="B34" s="24"/>
      <c r="C34" s="482"/>
      <c r="D34" s="483"/>
      <c r="E34" s="484"/>
      <c r="F34" s="487"/>
      <c r="G34" s="450" t="s">
        <v>386</v>
      </c>
      <c r="H34" s="450"/>
      <c r="I34" s="451"/>
      <c r="J34" s="433">
        <v>14</v>
      </c>
      <c r="K34" s="434"/>
      <c r="L34" s="435"/>
      <c r="M34" s="436"/>
      <c r="N34" s="437">
        <f t="shared" si="0"/>
        <v>0</v>
      </c>
      <c r="O34" s="438"/>
      <c r="P34" s="722" t="e">
        <f>((N33-N34)/N33)*100</f>
        <v>#DIV/0!</v>
      </c>
      <c r="Q34" s="723"/>
      <c r="R34" s="441">
        <f>N33-N34</f>
        <v>0</v>
      </c>
      <c r="S34" s="442"/>
      <c r="T34" s="25"/>
      <c r="U34" s="257"/>
      <c r="V34" s="257"/>
      <c r="W34" s="25"/>
      <c r="X34" s="25"/>
      <c r="Y34" s="25"/>
      <c r="Z34" s="25"/>
      <c r="AA34" s="25"/>
      <c r="AB34" s="25"/>
      <c r="AC34" s="25"/>
      <c r="AD34" s="25"/>
      <c r="AE34" s="26"/>
    </row>
    <row r="35" spans="2:31" ht="31.5" customHeight="1" x14ac:dyDescent="0.25">
      <c r="B35" s="24"/>
      <c r="C35" s="482"/>
      <c r="D35" s="483"/>
      <c r="E35" s="484"/>
      <c r="F35" s="486" t="s">
        <v>384</v>
      </c>
      <c r="G35" s="421" t="s">
        <v>103</v>
      </c>
      <c r="H35" s="421"/>
      <c r="I35" s="422"/>
      <c r="J35" s="423">
        <v>42</v>
      </c>
      <c r="K35" s="424"/>
      <c r="L35" s="445"/>
      <c r="M35" s="446"/>
      <c r="N35" s="447">
        <f t="shared" si="0"/>
        <v>0</v>
      </c>
      <c r="O35" s="448"/>
      <c r="P35" s="429"/>
      <c r="Q35" s="430"/>
      <c r="R35" s="431"/>
      <c r="S35" s="432"/>
      <c r="T35" s="25"/>
      <c r="U35" s="256"/>
      <c r="V35" s="256"/>
      <c r="W35" s="25"/>
      <c r="X35" s="25"/>
      <c r="Y35" s="25"/>
      <c r="Z35" s="25"/>
      <c r="AA35" s="25"/>
      <c r="AB35" s="25"/>
      <c r="AC35" s="25"/>
      <c r="AD35" s="25"/>
      <c r="AE35" s="26"/>
    </row>
    <row r="36" spans="2:31" ht="31.5" customHeight="1" thickBot="1" x14ac:dyDescent="0.3">
      <c r="B36" s="24"/>
      <c r="C36" s="469"/>
      <c r="D36" s="470"/>
      <c r="E36" s="471"/>
      <c r="F36" s="487"/>
      <c r="G36" s="450" t="s">
        <v>108</v>
      </c>
      <c r="H36" s="450"/>
      <c r="I36" s="451"/>
      <c r="J36" s="433">
        <v>14</v>
      </c>
      <c r="K36" s="434"/>
      <c r="L36" s="435"/>
      <c r="M36" s="436"/>
      <c r="N36" s="437">
        <f t="shared" si="0"/>
        <v>0</v>
      </c>
      <c r="O36" s="438"/>
      <c r="P36" s="439" t="e">
        <f>((N35-N36)/N35)*100</f>
        <v>#DIV/0!</v>
      </c>
      <c r="Q36" s="440"/>
      <c r="R36" s="441">
        <f>N35-N36</f>
        <v>0</v>
      </c>
      <c r="S36" s="442"/>
      <c r="T36" s="25"/>
      <c r="U36" s="256"/>
      <c r="V36" s="256"/>
      <c r="W36" s="25"/>
      <c r="X36" s="25"/>
      <c r="Y36" s="25"/>
      <c r="Z36" s="25"/>
      <c r="AA36" s="25"/>
      <c r="AB36" s="25"/>
      <c r="AC36" s="25"/>
      <c r="AD36" s="25"/>
      <c r="AE36" s="26"/>
    </row>
    <row r="37" spans="2:31" x14ac:dyDescent="0.25">
      <c r="B37" s="24"/>
      <c r="C37" s="153"/>
      <c r="D37" s="153"/>
      <c r="E37" s="153"/>
      <c r="F37" s="153"/>
      <c r="G37" s="153"/>
      <c r="H37" s="153"/>
      <c r="I37" s="153"/>
      <c r="J37" s="34"/>
      <c r="K37" s="47"/>
      <c r="L37" s="35"/>
      <c r="M37" s="35"/>
      <c r="N37" s="36"/>
      <c r="O37" s="36"/>
      <c r="P37" s="142"/>
      <c r="Q37" s="142"/>
      <c r="R37" s="143"/>
      <c r="S37" s="143"/>
      <c r="T37" s="25"/>
      <c r="U37" s="36"/>
      <c r="V37" s="36"/>
      <c r="W37" s="25"/>
      <c r="X37" s="25"/>
      <c r="Y37" s="25"/>
      <c r="Z37" s="25"/>
      <c r="AA37" s="25"/>
      <c r="AB37" s="25"/>
      <c r="AC37" s="25"/>
      <c r="AD37" s="25"/>
      <c r="AE37" s="26"/>
    </row>
    <row r="38" spans="2:31" ht="57.75" customHeight="1" x14ac:dyDescent="0.25">
      <c r="B38" s="24"/>
      <c r="C38" s="153"/>
      <c r="D38" s="153"/>
      <c r="E38" s="153"/>
      <c r="F38" s="153"/>
      <c r="G38" s="153"/>
      <c r="H38" s="153"/>
      <c r="I38" s="153"/>
      <c r="J38" s="34"/>
      <c r="K38" s="34"/>
      <c r="L38" s="35"/>
      <c r="M38" s="35"/>
      <c r="N38" s="36"/>
      <c r="O38" s="36"/>
      <c r="P38" s="371" t="s">
        <v>90</v>
      </c>
      <c r="Q38" s="371"/>
      <c r="R38" s="372" t="s">
        <v>385</v>
      </c>
      <c r="S38" s="372"/>
      <c r="T38" s="25"/>
      <c r="U38" s="725"/>
      <c r="V38" s="725"/>
      <c r="W38" s="25"/>
      <c r="X38" s="25"/>
      <c r="Y38" s="25"/>
      <c r="Z38" s="25"/>
      <c r="AA38" s="25"/>
      <c r="AB38" s="25"/>
      <c r="AC38" s="25"/>
      <c r="AD38" s="25"/>
      <c r="AE38" s="26"/>
    </row>
    <row r="39" spans="2:31" ht="24.95" customHeight="1" thickBot="1" x14ac:dyDescent="0.3">
      <c r="B39" s="27"/>
      <c r="C39" s="41"/>
      <c r="D39" s="41"/>
      <c r="E39" s="41"/>
      <c r="F39" s="41"/>
      <c r="G39" s="41"/>
      <c r="H39" s="41"/>
      <c r="I39" s="41"/>
      <c r="J39" s="42"/>
      <c r="K39" s="42"/>
      <c r="L39" s="43"/>
      <c r="M39" s="43"/>
      <c r="N39" s="44"/>
      <c r="O39" s="44"/>
      <c r="P39" s="158"/>
      <c r="Q39" s="158"/>
      <c r="R39" s="159"/>
      <c r="S39" s="159"/>
      <c r="T39" s="28"/>
      <c r="U39" s="44"/>
      <c r="V39" s="44"/>
      <c r="W39" s="28"/>
      <c r="X39" s="28"/>
      <c r="Y39" s="28"/>
      <c r="Z39" s="28"/>
      <c r="AA39" s="28"/>
      <c r="AB39" s="28"/>
      <c r="AC39" s="28"/>
      <c r="AD39" s="28"/>
      <c r="AE39" s="29"/>
    </row>
    <row r="40" spans="2:31" ht="24.95" customHeight="1" thickBot="1" x14ac:dyDescent="0.3">
      <c r="B40" s="25"/>
      <c r="C40" s="31"/>
      <c r="D40" s="31"/>
      <c r="E40" s="31"/>
      <c r="F40" s="153"/>
      <c r="G40" s="31"/>
      <c r="H40" s="31"/>
      <c r="I40" s="31"/>
      <c r="J40" s="34"/>
      <c r="K40" s="34"/>
      <c r="L40" s="35"/>
      <c r="M40" s="35"/>
      <c r="N40" s="36"/>
      <c r="O40" s="36"/>
      <c r="P40" s="37"/>
      <c r="Q40" s="37"/>
      <c r="R40" s="38"/>
      <c r="S40" s="38"/>
      <c r="T40" s="25"/>
      <c r="U40" s="36"/>
      <c r="V40" s="36"/>
      <c r="W40" s="25"/>
    </row>
    <row r="41" spans="2:31" ht="18.75" customHeight="1" x14ac:dyDescent="0.25">
      <c r="B41" s="373" t="s">
        <v>106</v>
      </c>
      <c r="C41" s="374"/>
      <c r="D41" s="374"/>
      <c r="E41" s="374"/>
      <c r="F41" s="374"/>
      <c r="G41" s="374"/>
      <c r="H41" s="374"/>
      <c r="I41" s="374"/>
      <c r="J41" s="71"/>
      <c r="K41" s="71"/>
      <c r="L41" s="62"/>
      <c r="M41" s="6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3"/>
    </row>
    <row r="42" spans="2:31" ht="15.75" customHeight="1" x14ac:dyDescent="0.25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49"/>
      <c r="V42" s="49"/>
      <c r="W42" s="25"/>
      <c r="X42" s="25"/>
      <c r="Y42" s="25"/>
      <c r="Z42" s="25"/>
      <c r="AA42" s="25"/>
      <c r="AB42" s="25"/>
      <c r="AC42" s="25"/>
      <c r="AD42" s="25"/>
      <c r="AE42" s="26"/>
    </row>
    <row r="43" spans="2:31" ht="15.75" customHeight="1" thickBot="1" x14ac:dyDescent="0.3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</row>
    <row r="44" spans="2:31" ht="24.95" customHeight="1" x14ac:dyDescent="0.25">
      <c r="B44" s="24"/>
      <c r="C44" s="25"/>
      <c r="D44" s="25"/>
      <c r="E44" s="25"/>
      <c r="F44" s="25"/>
      <c r="G44" s="25"/>
      <c r="H44" s="25"/>
      <c r="I44" s="25"/>
      <c r="J44" s="412" t="s">
        <v>107</v>
      </c>
      <c r="K44" s="413"/>
      <c r="L44" s="412" t="s">
        <v>41</v>
      </c>
      <c r="M44" s="413"/>
      <c r="N44" s="412" t="s">
        <v>109</v>
      </c>
      <c r="O44" s="413"/>
      <c r="P44" s="412" t="s">
        <v>102</v>
      </c>
      <c r="Q44" s="413"/>
      <c r="R44" s="416" t="s">
        <v>110</v>
      </c>
      <c r="S44" s="417"/>
      <c r="T44" s="25"/>
      <c r="U44" s="111"/>
      <c r="V44" s="111"/>
      <c r="W44" s="25"/>
      <c r="X44" s="25"/>
      <c r="Y44" s="25"/>
      <c r="Z44" s="25"/>
      <c r="AA44" s="25"/>
      <c r="AB44" s="25"/>
      <c r="AC44" s="25"/>
      <c r="AD44" s="25"/>
      <c r="AE44" s="26"/>
    </row>
    <row r="45" spans="2:31" ht="41.25" customHeight="1" thickBot="1" x14ac:dyDescent="0.3">
      <c r="B45" s="24"/>
      <c r="C45" s="25"/>
      <c r="D45" s="25"/>
      <c r="E45" s="25"/>
      <c r="F45" s="25"/>
      <c r="G45" s="25"/>
      <c r="H45" s="25"/>
      <c r="I45" s="25"/>
      <c r="J45" s="414"/>
      <c r="K45" s="415"/>
      <c r="L45" s="414"/>
      <c r="M45" s="415"/>
      <c r="N45" s="414"/>
      <c r="O45" s="415"/>
      <c r="P45" s="414"/>
      <c r="Q45" s="415"/>
      <c r="R45" s="418"/>
      <c r="S45" s="419"/>
      <c r="T45" s="25"/>
      <c r="U45" s="111"/>
      <c r="V45" s="480" t="s">
        <v>395</v>
      </c>
      <c r="W45" s="480"/>
      <c r="X45" s="480"/>
      <c r="Y45" s="480"/>
      <c r="Z45" s="480"/>
      <c r="AA45" s="480"/>
      <c r="AB45" s="480"/>
      <c r="AC45" s="480"/>
      <c r="AD45" s="111"/>
      <c r="AE45" s="26"/>
    </row>
    <row r="46" spans="2:31" ht="5.0999999999999996" customHeight="1" thickBot="1" x14ac:dyDescent="0.3">
      <c r="B46" s="24"/>
      <c r="C46" s="25"/>
      <c r="D46" s="25"/>
      <c r="E46" s="25"/>
      <c r="F46" s="25"/>
      <c r="G46" s="25"/>
      <c r="H46" s="25"/>
      <c r="I46" s="25"/>
      <c r="J46" s="153"/>
      <c r="K46" s="153"/>
      <c r="L46" s="153"/>
      <c r="M46" s="153"/>
      <c r="N46" s="153"/>
      <c r="O46" s="153"/>
      <c r="P46" s="153"/>
      <c r="Q46" s="153"/>
      <c r="R46" s="63"/>
      <c r="S46" s="63"/>
      <c r="T46" s="25"/>
      <c r="U46" s="258"/>
      <c r="V46" s="59"/>
      <c r="W46" s="59"/>
      <c r="X46" s="59"/>
      <c r="Y46" s="25"/>
      <c r="Z46" s="95"/>
      <c r="AA46" s="95"/>
      <c r="AB46" s="95"/>
      <c r="AC46" s="25"/>
      <c r="AD46" s="25"/>
      <c r="AE46" s="26"/>
    </row>
    <row r="47" spans="2:31" ht="39" customHeight="1" x14ac:dyDescent="0.25">
      <c r="B47" s="24"/>
      <c r="C47" s="466" t="s">
        <v>392</v>
      </c>
      <c r="D47" s="714"/>
      <c r="E47" s="715"/>
      <c r="F47" s="486" t="s">
        <v>383</v>
      </c>
      <c r="G47" s="420" t="s">
        <v>103</v>
      </c>
      <c r="H47" s="421"/>
      <c r="I47" s="422"/>
      <c r="J47" s="423">
        <v>20</v>
      </c>
      <c r="K47" s="424"/>
      <c r="L47" s="445"/>
      <c r="M47" s="446"/>
      <c r="N47" s="447">
        <f>L47*J47</f>
        <v>0</v>
      </c>
      <c r="O47" s="448"/>
      <c r="P47" s="429"/>
      <c r="Q47" s="430"/>
      <c r="R47" s="431"/>
      <c r="S47" s="432"/>
      <c r="T47" s="25"/>
      <c r="U47" s="260"/>
      <c r="V47" s="213"/>
      <c r="W47" s="213"/>
      <c r="Y47" s="215"/>
      <c r="Z47" s="217" t="s">
        <v>396</v>
      </c>
      <c r="AA47" s="95"/>
      <c r="AB47" s="217" t="s">
        <v>397</v>
      </c>
      <c r="AC47" s="48"/>
      <c r="AD47" s="226"/>
      <c r="AE47" s="26"/>
    </row>
    <row r="48" spans="2:31" ht="30.95" customHeight="1" thickBot="1" x14ac:dyDescent="0.3">
      <c r="B48" s="24"/>
      <c r="C48" s="716"/>
      <c r="D48" s="717"/>
      <c r="E48" s="718"/>
      <c r="F48" s="487"/>
      <c r="G48" s="449" t="s">
        <v>104</v>
      </c>
      <c r="H48" s="450"/>
      <c r="I48" s="451"/>
      <c r="J48" s="433">
        <v>10</v>
      </c>
      <c r="K48" s="434"/>
      <c r="L48" s="435"/>
      <c r="M48" s="436"/>
      <c r="N48" s="437">
        <f>L48*J48</f>
        <v>0</v>
      </c>
      <c r="O48" s="438"/>
      <c r="P48" s="439" t="e">
        <f>((N47-N48)/N47)*100</f>
        <v>#DIV/0!</v>
      </c>
      <c r="Q48" s="440"/>
      <c r="R48" s="441">
        <f>N47-N48</f>
        <v>0</v>
      </c>
      <c r="S48" s="442"/>
      <c r="T48" s="25"/>
      <c r="U48" s="260"/>
      <c r="V48" s="709" t="s">
        <v>8</v>
      </c>
      <c r="W48" s="709"/>
      <c r="X48" s="709"/>
      <c r="Y48" s="210"/>
      <c r="Z48" s="145">
        <f>20*E12</f>
        <v>627.6</v>
      </c>
      <c r="AA48" s="216"/>
      <c r="AB48" s="222">
        <f>30*E12</f>
        <v>941.4</v>
      </c>
      <c r="AC48" s="48"/>
      <c r="AD48" s="227"/>
      <c r="AE48" s="26"/>
    </row>
    <row r="49" spans="1:31" ht="30.95" customHeight="1" x14ac:dyDescent="0.25">
      <c r="B49" s="24"/>
      <c r="C49" s="716"/>
      <c r="D49" s="717"/>
      <c r="E49" s="718"/>
      <c r="F49" s="486" t="s">
        <v>384</v>
      </c>
      <c r="G49" s="420" t="s">
        <v>103</v>
      </c>
      <c r="H49" s="421"/>
      <c r="I49" s="422"/>
      <c r="J49" s="423">
        <v>30</v>
      </c>
      <c r="K49" s="424"/>
      <c r="L49" s="445"/>
      <c r="M49" s="446"/>
      <c r="N49" s="447">
        <f>L49*J49</f>
        <v>0</v>
      </c>
      <c r="O49" s="448"/>
      <c r="P49" s="429"/>
      <c r="Q49" s="430"/>
      <c r="R49" s="431"/>
      <c r="S49" s="432"/>
      <c r="T49" s="25"/>
      <c r="U49" s="259"/>
      <c r="V49" s="709" t="s">
        <v>105</v>
      </c>
      <c r="W49" s="709"/>
      <c r="X49" s="709"/>
      <c r="Y49" s="210"/>
      <c r="Z49" s="145">
        <f>10*I12</f>
        <v>251.20000000000002</v>
      </c>
      <c r="AA49" s="216"/>
      <c r="AB49" s="222">
        <f>10*I14</f>
        <v>704.5</v>
      </c>
      <c r="AC49" s="48"/>
      <c r="AD49" s="227"/>
      <c r="AE49" s="26"/>
    </row>
    <row r="50" spans="1:31" ht="30.95" customHeight="1" thickBot="1" x14ac:dyDescent="0.3">
      <c r="B50" s="24"/>
      <c r="C50" s="719"/>
      <c r="D50" s="720"/>
      <c r="E50" s="721"/>
      <c r="F50" s="487"/>
      <c r="G50" s="449" t="s">
        <v>108</v>
      </c>
      <c r="H50" s="450"/>
      <c r="I50" s="451"/>
      <c r="J50" s="433">
        <v>10</v>
      </c>
      <c r="K50" s="434"/>
      <c r="L50" s="435"/>
      <c r="M50" s="436"/>
      <c r="N50" s="437">
        <f>L50*J50</f>
        <v>0</v>
      </c>
      <c r="O50" s="438"/>
      <c r="P50" s="439" t="e">
        <f>((N49-N50)/N49)*100</f>
        <v>#DIV/0!</v>
      </c>
      <c r="Q50" s="440"/>
      <c r="R50" s="441">
        <f>N49-N50</f>
        <v>0</v>
      </c>
      <c r="S50" s="442"/>
      <c r="T50" s="25"/>
      <c r="U50" s="259"/>
      <c r="V50" s="705" t="s">
        <v>398</v>
      </c>
      <c r="W50" s="705"/>
      <c r="X50" s="705"/>
      <c r="Y50" s="210"/>
      <c r="Z50" s="476">
        <f>Z48-Z49</f>
        <v>376.4</v>
      </c>
      <c r="AA50" s="216"/>
      <c r="AB50" s="478">
        <f>AB48-AB49</f>
        <v>236.89999999999998</v>
      </c>
      <c r="AC50" s="48"/>
      <c r="AD50" s="488"/>
      <c r="AE50" s="26"/>
    </row>
    <row r="51" spans="1:31" ht="30.95" customHeight="1" x14ac:dyDescent="0.25">
      <c r="B51" s="24"/>
      <c r="C51" s="461"/>
      <c r="D51" s="461"/>
      <c r="E51" s="461"/>
      <c r="F51" s="147"/>
      <c r="G51" s="461"/>
      <c r="H51" s="461"/>
      <c r="I51" s="461"/>
      <c r="J51" s="462"/>
      <c r="K51" s="462"/>
      <c r="L51" s="463"/>
      <c r="M51" s="463"/>
      <c r="N51" s="458"/>
      <c r="O51" s="458"/>
      <c r="P51" s="464"/>
      <c r="Q51" s="464"/>
      <c r="R51" s="465"/>
      <c r="S51" s="465"/>
      <c r="T51" s="25"/>
      <c r="U51" s="260"/>
      <c r="V51" s="705"/>
      <c r="W51" s="705"/>
      <c r="X51" s="705"/>
      <c r="Y51" s="210"/>
      <c r="Z51" s="477"/>
      <c r="AA51" s="216"/>
      <c r="AB51" s="479"/>
      <c r="AC51" s="48"/>
      <c r="AD51" s="488"/>
      <c r="AE51" s="26"/>
    </row>
    <row r="52" spans="1:31" ht="15.2" customHeight="1" x14ac:dyDescent="0.25">
      <c r="B52" s="24"/>
      <c r="C52" s="461"/>
      <c r="D52" s="461"/>
      <c r="E52" s="461"/>
      <c r="F52" s="147"/>
      <c r="G52" s="461"/>
      <c r="H52" s="461"/>
      <c r="I52" s="461"/>
      <c r="J52" s="462"/>
      <c r="K52" s="462"/>
      <c r="L52" s="463"/>
      <c r="M52" s="463"/>
      <c r="N52" s="458"/>
      <c r="O52" s="458"/>
      <c r="P52" s="472"/>
      <c r="Q52" s="472"/>
      <c r="R52" s="473"/>
      <c r="S52" s="473"/>
      <c r="T52" s="25"/>
      <c r="U52" s="260"/>
      <c r="V52" s="260"/>
      <c r="W52" s="25"/>
      <c r="X52" s="25"/>
      <c r="Y52" s="25"/>
      <c r="Z52" s="25"/>
      <c r="AA52" s="25"/>
      <c r="AB52" s="25"/>
      <c r="AC52" s="25"/>
      <c r="AD52" s="25"/>
      <c r="AE52" s="26"/>
    </row>
    <row r="53" spans="1:31" ht="15.2" customHeight="1" x14ac:dyDescent="0.25">
      <c r="B53" s="24"/>
      <c r="C53" s="153"/>
      <c r="D53" s="153"/>
      <c r="E53" s="153"/>
      <c r="F53" s="153"/>
      <c r="G53" s="153"/>
      <c r="H53" s="153"/>
      <c r="I53" s="153"/>
      <c r="J53" s="34"/>
      <c r="K53" s="47"/>
      <c r="L53" s="35"/>
      <c r="M53" s="35"/>
      <c r="N53" s="36"/>
      <c r="O53" s="36"/>
      <c r="P53" s="142"/>
      <c r="Q53" s="142"/>
      <c r="R53" s="143"/>
      <c r="S53" s="143"/>
      <c r="T53" s="25"/>
      <c r="U53" s="258"/>
      <c r="V53" s="258"/>
      <c r="W53" s="25"/>
      <c r="X53" s="25"/>
      <c r="Y53" s="25"/>
      <c r="Z53" s="25"/>
      <c r="AA53" s="25"/>
      <c r="AB53" s="25"/>
      <c r="AC53" s="25"/>
      <c r="AD53" s="25"/>
      <c r="AE53" s="26"/>
    </row>
    <row r="54" spans="1:31" ht="48" customHeight="1" x14ac:dyDescent="0.25">
      <c r="B54" s="24"/>
      <c r="C54" s="153"/>
      <c r="D54" s="153"/>
      <c r="E54" s="153"/>
      <c r="F54" s="153"/>
      <c r="G54" s="153"/>
      <c r="H54" s="153"/>
      <c r="I54" s="153"/>
      <c r="J54" s="34"/>
      <c r="K54" s="34"/>
      <c r="L54" s="35"/>
      <c r="M54" s="35"/>
      <c r="N54" s="36"/>
      <c r="O54" s="36"/>
      <c r="P54" s="371" t="s">
        <v>90</v>
      </c>
      <c r="Q54" s="371"/>
      <c r="R54" s="372" t="s">
        <v>394</v>
      </c>
      <c r="S54" s="372"/>
      <c r="T54" s="25"/>
      <c r="U54" s="261"/>
      <c r="V54" s="261"/>
      <c r="W54" s="25"/>
      <c r="X54" s="25"/>
      <c r="Y54" s="25"/>
      <c r="Z54" s="25"/>
      <c r="AA54" s="25"/>
      <c r="AB54" s="25"/>
      <c r="AC54" s="25"/>
      <c r="AD54" s="25"/>
      <c r="AE54" s="26"/>
    </row>
    <row r="55" spans="1:31" ht="15.2" customHeight="1" x14ac:dyDescent="0.25">
      <c r="B55" s="24"/>
      <c r="C55" s="153"/>
      <c r="D55" s="153"/>
      <c r="E55" s="153"/>
      <c r="F55" s="153"/>
      <c r="G55" s="153"/>
      <c r="H55" s="153"/>
      <c r="I55" s="153"/>
      <c r="J55" s="34"/>
      <c r="K55" s="34"/>
      <c r="L55" s="35"/>
      <c r="M55" s="35"/>
      <c r="N55" s="36"/>
      <c r="O55" s="36"/>
      <c r="P55" s="142"/>
      <c r="Q55" s="142"/>
      <c r="R55" s="143"/>
      <c r="S55" s="143"/>
      <c r="T55" s="25"/>
      <c r="U55" s="36"/>
      <c r="V55" s="36"/>
      <c r="W55" s="25"/>
      <c r="X55" s="25"/>
      <c r="Y55" s="25"/>
      <c r="Z55" s="25"/>
      <c r="AA55" s="25"/>
      <c r="AB55" s="25"/>
      <c r="AC55" s="25"/>
      <c r="AD55" s="25"/>
      <c r="AE55" s="26"/>
    </row>
    <row r="56" spans="1:31" ht="15.2" customHeight="1" thickBot="1" x14ac:dyDescent="0.3">
      <c r="A56" s="48"/>
      <c r="B56" s="64"/>
      <c r="C56" s="65"/>
      <c r="D56" s="65"/>
      <c r="E56" s="65"/>
      <c r="F56" s="65"/>
      <c r="G56" s="65"/>
      <c r="H56" s="65"/>
      <c r="I56" s="65"/>
      <c r="J56" s="66"/>
      <c r="K56" s="66"/>
      <c r="L56" s="67"/>
      <c r="M56" s="67"/>
      <c r="N56" s="160"/>
      <c r="O56" s="160"/>
      <c r="P56" s="68"/>
      <c r="Q56" s="68"/>
      <c r="R56" s="69"/>
      <c r="S56" s="69"/>
      <c r="T56" s="70"/>
      <c r="U56" s="160"/>
      <c r="V56" s="160"/>
      <c r="W56" s="70"/>
      <c r="X56" s="28"/>
      <c r="Y56" s="28"/>
      <c r="Z56" s="28"/>
      <c r="AA56" s="28"/>
      <c r="AB56" s="28"/>
      <c r="AC56" s="28"/>
      <c r="AD56" s="28"/>
      <c r="AE56" s="29"/>
    </row>
    <row r="57" spans="1:31" ht="15.2" customHeight="1" x14ac:dyDescent="0.25">
      <c r="A57" s="48"/>
      <c r="B57" s="48"/>
      <c r="C57" s="51"/>
      <c r="D57" s="51"/>
      <c r="E57" s="51"/>
      <c r="F57" s="147"/>
      <c r="G57" s="51"/>
      <c r="H57" s="51"/>
      <c r="I57" s="51"/>
      <c r="J57" s="52"/>
      <c r="K57" s="52"/>
      <c r="L57" s="53"/>
      <c r="M57" s="53"/>
      <c r="N57" s="54"/>
      <c r="O57" s="54"/>
      <c r="P57" s="55"/>
      <c r="Q57" s="55"/>
      <c r="R57" s="56"/>
      <c r="S57" s="56"/>
      <c r="T57" s="48"/>
      <c r="U57" s="54"/>
      <c r="V57" s="54"/>
      <c r="W57" s="48"/>
    </row>
    <row r="58" spans="1:31" ht="15.2" customHeight="1" thickBot="1" x14ac:dyDescent="0.3">
      <c r="A58" s="48"/>
      <c r="B58" s="48"/>
      <c r="C58" s="51"/>
      <c r="D58" s="51"/>
      <c r="E58" s="51"/>
      <c r="F58" s="147"/>
      <c r="G58" s="51"/>
      <c r="H58" s="51"/>
      <c r="I58" s="51"/>
      <c r="J58" s="52"/>
      <c r="K58" s="52"/>
      <c r="L58" s="53"/>
      <c r="M58" s="53"/>
      <c r="N58" s="54"/>
      <c r="O58" s="54"/>
      <c r="P58" s="55"/>
      <c r="Q58" s="55"/>
      <c r="R58" s="56"/>
      <c r="S58" s="56"/>
      <c r="T58" s="48"/>
      <c r="U58" s="54"/>
      <c r="V58" s="54"/>
      <c r="W58" s="48"/>
    </row>
    <row r="59" spans="1:31" ht="18.75" customHeight="1" x14ac:dyDescent="0.25">
      <c r="A59" s="48"/>
      <c r="B59" s="373" t="s">
        <v>111</v>
      </c>
      <c r="C59" s="374"/>
      <c r="D59" s="374"/>
      <c r="E59" s="374"/>
      <c r="F59" s="374"/>
      <c r="G59" s="374"/>
      <c r="H59" s="374"/>
      <c r="I59" s="374"/>
      <c r="J59" s="71"/>
      <c r="K59" s="71"/>
      <c r="L59" s="62"/>
      <c r="M59" s="6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110"/>
      <c r="Y59" s="22"/>
      <c r="Z59" s="22"/>
      <c r="AA59" s="22"/>
      <c r="AB59" s="22"/>
      <c r="AC59" s="22"/>
      <c r="AD59" s="22"/>
      <c r="AE59" s="23"/>
    </row>
    <row r="60" spans="1:31" ht="39.950000000000003" customHeight="1" x14ac:dyDescent="0.25">
      <c r="A60" s="48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49"/>
      <c r="V60" s="49"/>
      <c r="W60" s="25"/>
      <c r="X60" s="48"/>
      <c r="Y60" s="25"/>
      <c r="Z60" s="25"/>
      <c r="AA60" s="25"/>
      <c r="AB60" s="25"/>
      <c r="AC60" s="25"/>
      <c r="AD60" s="25"/>
      <c r="AE60" s="26"/>
    </row>
    <row r="61" spans="1:31" ht="15.75" customHeight="1" thickBot="1" x14ac:dyDescent="0.3">
      <c r="A61" s="48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8"/>
      <c r="Y61" s="25"/>
      <c r="Z61" s="25"/>
      <c r="AA61" s="25"/>
      <c r="AB61" s="25"/>
      <c r="AC61" s="25"/>
      <c r="AD61" s="25"/>
      <c r="AE61" s="26"/>
    </row>
    <row r="62" spans="1:31" ht="15.75" customHeight="1" x14ac:dyDescent="0.25">
      <c r="A62" s="48"/>
      <c r="B62" s="24"/>
      <c r="C62" s="25"/>
      <c r="D62" s="25"/>
      <c r="E62" s="25"/>
      <c r="F62" s="25"/>
      <c r="G62" s="25"/>
      <c r="H62" s="25"/>
      <c r="I62" s="25"/>
      <c r="J62" s="412" t="s">
        <v>112</v>
      </c>
      <c r="K62" s="413"/>
      <c r="L62" s="412" t="s">
        <v>41</v>
      </c>
      <c r="M62" s="413"/>
      <c r="N62" s="412" t="s">
        <v>113</v>
      </c>
      <c r="O62" s="413"/>
      <c r="P62" s="412" t="s">
        <v>102</v>
      </c>
      <c r="Q62" s="413"/>
      <c r="R62" s="416" t="s">
        <v>114</v>
      </c>
      <c r="S62" s="417"/>
      <c r="T62" s="25"/>
      <c r="U62" s="111"/>
      <c r="V62" s="111"/>
      <c r="W62" s="25"/>
      <c r="X62" s="48"/>
      <c r="Y62" s="25"/>
      <c r="Z62" s="25"/>
      <c r="AA62" s="25"/>
      <c r="AB62" s="25"/>
      <c r="AC62" s="25"/>
      <c r="AD62" s="25"/>
      <c r="AE62" s="26"/>
    </row>
    <row r="63" spans="1:31" ht="53.25" customHeight="1" thickBot="1" x14ac:dyDescent="0.3">
      <c r="A63" s="48"/>
      <c r="B63" s="24"/>
      <c r="C63" s="25"/>
      <c r="D63" s="25"/>
      <c r="E63" s="25"/>
      <c r="F63" s="25"/>
      <c r="G63" s="25"/>
      <c r="H63" s="25"/>
      <c r="I63" s="25"/>
      <c r="J63" s="414"/>
      <c r="K63" s="415"/>
      <c r="L63" s="414"/>
      <c r="M63" s="415"/>
      <c r="N63" s="414"/>
      <c r="O63" s="415"/>
      <c r="P63" s="414"/>
      <c r="Q63" s="415"/>
      <c r="R63" s="418"/>
      <c r="S63" s="419"/>
      <c r="T63" s="25"/>
      <c r="U63" s="111"/>
      <c r="V63" s="480" t="s">
        <v>387</v>
      </c>
      <c r="W63" s="480"/>
      <c r="X63" s="480"/>
      <c r="Y63" s="480"/>
      <c r="Z63" s="480"/>
      <c r="AA63" s="480"/>
      <c r="AB63" s="480"/>
      <c r="AC63" s="480"/>
      <c r="AD63" s="111"/>
      <c r="AE63" s="26"/>
    </row>
    <row r="64" spans="1:31" ht="5.0999999999999996" customHeight="1" thickBot="1" x14ac:dyDescent="0.3">
      <c r="A64" s="48"/>
      <c r="B64" s="24"/>
      <c r="C64" s="25"/>
      <c r="D64" s="25"/>
      <c r="E64" s="25"/>
      <c r="F64" s="25"/>
      <c r="G64" s="25"/>
      <c r="H64" s="25"/>
      <c r="I64" s="25"/>
      <c r="J64" s="153"/>
      <c r="K64" s="153"/>
      <c r="L64" s="153"/>
      <c r="M64" s="153"/>
      <c r="N64" s="153"/>
      <c r="O64" s="153"/>
      <c r="P64" s="153"/>
      <c r="Q64" s="153"/>
      <c r="R64" s="63"/>
      <c r="S64" s="63"/>
      <c r="T64" s="25"/>
      <c r="U64" s="59"/>
      <c r="V64" s="59"/>
      <c r="W64" s="59"/>
      <c r="X64" s="59"/>
      <c r="Y64" s="25"/>
      <c r="Z64" s="95"/>
      <c r="AA64" s="95"/>
      <c r="AB64" s="95"/>
      <c r="AC64" s="25"/>
      <c r="AD64" s="48"/>
      <c r="AE64" s="26"/>
    </row>
    <row r="65" spans="1:31" ht="39" customHeight="1" x14ac:dyDescent="0.25">
      <c r="A65" s="48"/>
      <c r="B65" s="24"/>
      <c r="C65" s="466" t="s">
        <v>400</v>
      </c>
      <c r="D65" s="467"/>
      <c r="E65" s="467"/>
      <c r="F65" s="486" t="s">
        <v>382</v>
      </c>
      <c r="G65" s="421" t="s">
        <v>103</v>
      </c>
      <c r="H65" s="421"/>
      <c r="I65" s="422"/>
      <c r="J65" s="423">
        <v>14</v>
      </c>
      <c r="K65" s="424"/>
      <c r="L65" s="445"/>
      <c r="M65" s="446"/>
      <c r="N65" s="447">
        <f>L65*J65</f>
        <v>0</v>
      </c>
      <c r="O65" s="448"/>
      <c r="P65" s="429"/>
      <c r="Q65" s="430"/>
      <c r="R65" s="431"/>
      <c r="S65" s="432"/>
      <c r="T65" s="25"/>
      <c r="U65" s="78"/>
      <c r="V65" s="213"/>
      <c r="W65" s="213"/>
      <c r="X65" s="25"/>
      <c r="Y65" s="215"/>
      <c r="Z65" s="217" t="s">
        <v>401</v>
      </c>
      <c r="AA65" s="95"/>
      <c r="AB65" s="217" t="s">
        <v>396</v>
      </c>
      <c r="AC65" s="48"/>
      <c r="AD65" s="226"/>
      <c r="AE65" s="26"/>
    </row>
    <row r="66" spans="1:31" ht="31.5" customHeight="1" thickBot="1" x14ac:dyDescent="0.3">
      <c r="A66" s="48"/>
      <c r="B66" s="24"/>
      <c r="C66" s="482"/>
      <c r="D66" s="483"/>
      <c r="E66" s="483"/>
      <c r="F66" s="487"/>
      <c r="G66" s="450" t="s">
        <v>386</v>
      </c>
      <c r="H66" s="450"/>
      <c r="I66" s="451"/>
      <c r="J66" s="433">
        <v>14</v>
      </c>
      <c r="K66" s="434"/>
      <c r="L66" s="435"/>
      <c r="M66" s="436"/>
      <c r="N66" s="437">
        <f>L66*J66</f>
        <v>0</v>
      </c>
      <c r="O66" s="438"/>
      <c r="P66" s="439" t="e">
        <f>((N65-N66)/N65)*100</f>
        <v>#DIV/0!</v>
      </c>
      <c r="Q66" s="440"/>
      <c r="R66" s="441">
        <f>N65-N66</f>
        <v>0</v>
      </c>
      <c r="S66" s="442"/>
      <c r="T66" s="25"/>
      <c r="U66" s="78"/>
      <c r="V66" s="709" t="s">
        <v>8</v>
      </c>
      <c r="W66" s="709"/>
      <c r="X66" s="709"/>
      <c r="Y66" s="210"/>
      <c r="Z66" s="145">
        <f>14*E12</f>
        <v>439.32</v>
      </c>
      <c r="AA66" s="216"/>
      <c r="AB66" s="222">
        <f>28*E12</f>
        <v>878.64</v>
      </c>
      <c r="AC66" s="48"/>
      <c r="AD66" s="227"/>
      <c r="AE66" s="26"/>
    </row>
    <row r="67" spans="1:31" ht="31.5" customHeight="1" x14ac:dyDescent="0.25">
      <c r="A67" s="48"/>
      <c r="B67" s="24"/>
      <c r="C67" s="482"/>
      <c r="D67" s="483"/>
      <c r="E67" s="484"/>
      <c r="F67" s="486" t="s">
        <v>383</v>
      </c>
      <c r="G67" s="421" t="s">
        <v>103</v>
      </c>
      <c r="H67" s="421"/>
      <c r="I67" s="422"/>
      <c r="J67" s="423">
        <v>28</v>
      </c>
      <c r="K67" s="424"/>
      <c r="L67" s="445"/>
      <c r="M67" s="446"/>
      <c r="N67" s="447">
        <f>L67*J67</f>
        <v>0</v>
      </c>
      <c r="O67" s="448"/>
      <c r="P67" s="730"/>
      <c r="Q67" s="731"/>
      <c r="R67" s="431"/>
      <c r="S67" s="432"/>
      <c r="T67" s="25"/>
      <c r="U67" s="78"/>
      <c r="V67" s="709" t="s">
        <v>105</v>
      </c>
      <c r="W67" s="709"/>
      <c r="X67" s="709"/>
      <c r="Y67" s="210"/>
      <c r="Z67" s="145">
        <f>14*I12</f>
        <v>351.68</v>
      </c>
      <c r="AA67" s="216"/>
      <c r="AB67" s="222">
        <f>14*I13</f>
        <v>706.44</v>
      </c>
      <c r="AC67" s="48"/>
      <c r="AD67" s="227"/>
      <c r="AE67" s="26"/>
    </row>
    <row r="68" spans="1:31" ht="31.5" customHeight="1" thickBot="1" x14ac:dyDescent="0.3">
      <c r="A68" s="48"/>
      <c r="B68" s="24"/>
      <c r="C68" s="469"/>
      <c r="D68" s="470"/>
      <c r="E68" s="471"/>
      <c r="F68" s="487"/>
      <c r="G68" s="450" t="s">
        <v>104</v>
      </c>
      <c r="H68" s="450"/>
      <c r="I68" s="451"/>
      <c r="J68" s="433">
        <v>14</v>
      </c>
      <c r="K68" s="434"/>
      <c r="L68" s="435"/>
      <c r="M68" s="436"/>
      <c r="N68" s="437">
        <f>L68*J68</f>
        <v>0</v>
      </c>
      <c r="O68" s="438"/>
      <c r="P68" s="439" t="e">
        <f>((N67-N68)/N67)*100</f>
        <v>#DIV/0!</v>
      </c>
      <c r="Q68" s="440"/>
      <c r="R68" s="441">
        <f>N67-N68</f>
        <v>0</v>
      </c>
      <c r="S68" s="442"/>
      <c r="T68" s="25"/>
      <c r="U68" s="78"/>
      <c r="V68" s="705" t="s">
        <v>398</v>
      </c>
      <c r="W68" s="705"/>
      <c r="X68" s="705"/>
      <c r="Y68" s="210"/>
      <c r="Z68" s="476">
        <f>Z66-Z67</f>
        <v>87.639999999999986</v>
      </c>
      <c r="AA68" s="216"/>
      <c r="AB68" s="478">
        <f>AB66-AB67</f>
        <v>172.19999999999993</v>
      </c>
      <c r="AC68" s="48"/>
      <c r="AD68" s="262"/>
      <c r="AE68" s="26"/>
    </row>
    <row r="69" spans="1:31" ht="15.75" customHeight="1" x14ac:dyDescent="0.25">
      <c r="A69" s="48"/>
      <c r="B69" s="24"/>
      <c r="C69" s="153"/>
      <c r="D69" s="153"/>
      <c r="E69" s="153"/>
      <c r="F69" s="153"/>
      <c r="G69" s="153"/>
      <c r="H69" s="153"/>
      <c r="I69" s="153"/>
      <c r="J69" s="34"/>
      <c r="K69" s="47"/>
      <c r="L69" s="35"/>
      <c r="M69" s="35"/>
      <c r="N69" s="36"/>
      <c r="O69" s="36"/>
      <c r="P69" s="142"/>
      <c r="Q69" s="142"/>
      <c r="R69" s="143"/>
      <c r="S69" s="143"/>
      <c r="T69" s="25"/>
      <c r="U69" s="150"/>
      <c r="V69" s="705"/>
      <c r="W69" s="705"/>
      <c r="X69" s="705"/>
      <c r="Y69" s="210"/>
      <c r="Z69" s="477"/>
      <c r="AA69" s="216"/>
      <c r="AB69" s="479"/>
      <c r="AC69" s="48"/>
      <c r="AD69" s="262"/>
      <c r="AE69" s="26"/>
    </row>
    <row r="70" spans="1:31" ht="52.5" customHeight="1" x14ac:dyDescent="0.25">
      <c r="A70" s="48"/>
      <c r="B70" s="24"/>
      <c r="C70" s="153"/>
      <c r="D70" s="153"/>
      <c r="E70" s="153"/>
      <c r="F70" s="153"/>
      <c r="G70" s="153"/>
      <c r="H70" s="153"/>
      <c r="I70" s="153"/>
      <c r="J70" s="34"/>
      <c r="K70" s="34"/>
      <c r="L70" s="35"/>
      <c r="M70" s="35"/>
      <c r="N70" s="36"/>
      <c r="O70" s="36"/>
      <c r="P70" s="371" t="s">
        <v>90</v>
      </c>
      <c r="Q70" s="371"/>
      <c r="R70" s="372" t="s">
        <v>399</v>
      </c>
      <c r="S70" s="372"/>
      <c r="T70" s="25"/>
      <c r="U70" s="79"/>
      <c r="V70" s="79"/>
      <c r="W70" s="25"/>
      <c r="X70" s="48"/>
      <c r="Y70" s="25"/>
      <c r="Z70" s="25"/>
      <c r="AA70" s="25"/>
      <c r="AB70" s="25"/>
      <c r="AC70" s="25"/>
      <c r="AD70" s="25"/>
      <c r="AE70" s="26"/>
    </row>
    <row r="71" spans="1:31" x14ac:dyDescent="0.25">
      <c r="A71" s="48"/>
      <c r="B71" s="24"/>
      <c r="C71" s="153"/>
      <c r="D71" s="153"/>
      <c r="E71" s="153"/>
      <c r="F71" s="153"/>
      <c r="G71" s="153"/>
      <c r="H71" s="153"/>
      <c r="I71" s="153"/>
      <c r="J71" s="34"/>
      <c r="K71" s="34"/>
      <c r="L71" s="35"/>
      <c r="M71" s="35"/>
      <c r="N71" s="36"/>
      <c r="O71" s="36"/>
      <c r="P71" s="142"/>
      <c r="Q71" s="142"/>
      <c r="R71" s="143"/>
      <c r="S71" s="143"/>
      <c r="T71" s="25"/>
      <c r="U71" s="36"/>
      <c r="V71" s="36"/>
      <c r="W71" s="25"/>
      <c r="X71" s="48"/>
      <c r="Y71" s="25"/>
      <c r="Z71" s="25"/>
      <c r="AA71" s="25"/>
      <c r="AB71" s="25"/>
      <c r="AC71" s="25"/>
      <c r="AD71" s="25"/>
      <c r="AE71" s="26"/>
    </row>
    <row r="72" spans="1:31" ht="15.75" thickBot="1" x14ac:dyDescent="0.3">
      <c r="A72" s="48"/>
      <c r="B72" s="64"/>
      <c r="C72" s="65"/>
      <c r="D72" s="65"/>
      <c r="E72" s="65"/>
      <c r="F72" s="65"/>
      <c r="G72" s="65"/>
      <c r="H72" s="65"/>
      <c r="I72" s="65"/>
      <c r="J72" s="66"/>
      <c r="K72" s="66"/>
      <c r="L72" s="67"/>
      <c r="M72" s="67"/>
      <c r="N72" s="160"/>
      <c r="O72" s="160"/>
      <c r="P72" s="68"/>
      <c r="Q72" s="68"/>
      <c r="R72" s="69"/>
      <c r="S72" s="69"/>
      <c r="T72" s="70"/>
      <c r="U72" s="160"/>
      <c r="V72" s="160"/>
      <c r="W72" s="70"/>
      <c r="X72" s="70"/>
      <c r="Y72" s="28"/>
      <c r="Z72" s="28"/>
      <c r="AA72" s="28"/>
      <c r="AB72" s="28"/>
      <c r="AC72" s="28"/>
      <c r="AD72" s="28"/>
      <c r="AE72" s="29"/>
    </row>
    <row r="73" spans="1:31" x14ac:dyDescent="0.25">
      <c r="A73" s="48"/>
      <c r="B73" s="48"/>
      <c r="C73" s="51"/>
      <c r="D73" s="51"/>
      <c r="E73" s="51"/>
      <c r="F73" s="147"/>
      <c r="G73" s="51"/>
      <c r="H73" s="51"/>
      <c r="I73" s="51"/>
      <c r="J73" s="52"/>
      <c r="K73" s="52"/>
      <c r="L73" s="53"/>
      <c r="M73" s="53"/>
      <c r="N73" s="54"/>
      <c r="O73" s="54"/>
      <c r="P73" s="55"/>
      <c r="Q73" s="55"/>
      <c r="R73" s="56"/>
      <c r="S73" s="56"/>
      <c r="T73" s="48"/>
      <c r="U73" s="54"/>
      <c r="V73" s="48"/>
      <c r="W73" s="48"/>
      <c r="X73" s="48"/>
    </row>
    <row r="74" spans="1:31" ht="15.75" thickBot="1" x14ac:dyDescent="0.3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25"/>
    </row>
    <row r="75" spans="1:31" ht="15.75" customHeight="1" x14ac:dyDescent="0.25">
      <c r="A75" s="48"/>
      <c r="B75" s="373" t="s">
        <v>115</v>
      </c>
      <c r="C75" s="374"/>
      <c r="D75" s="374"/>
      <c r="E75" s="374"/>
      <c r="F75" s="374"/>
      <c r="G75" s="374"/>
      <c r="H75" s="374"/>
      <c r="I75" s="374"/>
      <c r="J75" s="71"/>
      <c r="K75" s="71"/>
      <c r="L75" s="62"/>
      <c r="M75" s="6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3"/>
    </row>
    <row r="76" spans="1:31" ht="15.75" x14ac:dyDescent="0.25">
      <c r="A76" s="48"/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49"/>
      <c r="V76" s="49"/>
      <c r="W76" s="25"/>
      <c r="X76" s="25"/>
      <c r="Y76" s="25"/>
      <c r="Z76" s="25"/>
      <c r="AA76" s="25"/>
      <c r="AB76" s="25"/>
      <c r="AC76" s="25"/>
      <c r="AD76" s="25"/>
      <c r="AE76" s="26"/>
    </row>
    <row r="77" spans="1:31" ht="15" customHeight="1" thickBot="1" x14ac:dyDescent="0.3">
      <c r="A77" s="48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6"/>
    </row>
    <row r="78" spans="1:31" ht="15.75" customHeight="1" x14ac:dyDescent="0.25">
      <c r="A78" s="48"/>
      <c r="B78" s="24"/>
      <c r="C78" s="25"/>
      <c r="D78" s="25"/>
      <c r="E78" s="25"/>
      <c r="F78" s="25"/>
      <c r="G78" s="25"/>
      <c r="H78" s="25"/>
      <c r="I78" s="25"/>
      <c r="J78" s="412" t="s">
        <v>116</v>
      </c>
      <c r="K78" s="413"/>
      <c r="L78" s="412" t="s">
        <v>41</v>
      </c>
      <c r="M78" s="413"/>
      <c r="N78" s="412" t="s">
        <v>117</v>
      </c>
      <c r="O78" s="413"/>
      <c r="P78" s="412" t="s">
        <v>102</v>
      </c>
      <c r="Q78" s="413"/>
      <c r="R78" s="416" t="s">
        <v>118</v>
      </c>
      <c r="S78" s="417"/>
      <c r="T78" s="25"/>
      <c r="U78" s="111"/>
      <c r="V78" s="111"/>
      <c r="W78" s="25"/>
      <c r="X78" s="25"/>
      <c r="Y78" s="25"/>
      <c r="Z78" s="25"/>
      <c r="AA78" s="25"/>
      <c r="AB78" s="25"/>
      <c r="AC78" s="25"/>
      <c r="AD78" s="25"/>
      <c r="AE78" s="26"/>
    </row>
    <row r="79" spans="1:31" ht="52.5" customHeight="1" thickBot="1" x14ac:dyDescent="0.3">
      <c r="A79" s="48"/>
      <c r="B79" s="24"/>
      <c r="C79" s="25"/>
      <c r="D79" s="25"/>
      <c r="E79" s="25"/>
      <c r="F79" s="25"/>
      <c r="G79" s="25"/>
      <c r="H79" s="25"/>
      <c r="I79" s="25"/>
      <c r="J79" s="414"/>
      <c r="K79" s="415"/>
      <c r="L79" s="414"/>
      <c r="M79" s="415"/>
      <c r="N79" s="414"/>
      <c r="O79" s="415"/>
      <c r="P79" s="414"/>
      <c r="Q79" s="415"/>
      <c r="R79" s="418"/>
      <c r="S79" s="419"/>
      <c r="T79" s="25"/>
      <c r="U79" s="111"/>
      <c r="V79" s="480" t="s">
        <v>404</v>
      </c>
      <c r="W79" s="480"/>
      <c r="X79" s="480"/>
      <c r="Y79" s="480"/>
      <c r="Z79" s="480"/>
      <c r="AA79" s="480"/>
      <c r="AB79" s="480"/>
      <c r="AC79" s="480"/>
      <c r="AD79" s="25"/>
      <c r="AE79" s="26"/>
    </row>
    <row r="80" spans="1:31" ht="5.0999999999999996" customHeight="1" thickBot="1" x14ac:dyDescent="0.3">
      <c r="A80" s="48"/>
      <c r="B80" s="24"/>
      <c r="C80" s="25"/>
      <c r="D80" s="25"/>
      <c r="E80" s="25"/>
      <c r="F80" s="25"/>
      <c r="G80" s="25"/>
      <c r="H80" s="25"/>
      <c r="I80" s="25"/>
      <c r="J80" s="153"/>
      <c r="K80" s="153"/>
      <c r="L80" s="153"/>
      <c r="M80" s="153"/>
      <c r="N80" s="153"/>
      <c r="O80" s="153"/>
      <c r="P80" s="153"/>
      <c r="Q80" s="153"/>
      <c r="R80" s="63"/>
      <c r="S80" s="63"/>
      <c r="T80" s="25"/>
      <c r="U80" s="59"/>
      <c r="V80" s="59"/>
      <c r="W80" s="59"/>
      <c r="X80" s="59"/>
      <c r="Y80" s="25"/>
      <c r="Z80" s="95"/>
      <c r="AA80" s="95"/>
      <c r="AB80" s="95"/>
      <c r="AC80" s="25"/>
      <c r="AD80" s="25"/>
      <c r="AE80" s="26"/>
    </row>
    <row r="81" spans="1:31" ht="30.75" customHeight="1" x14ac:dyDescent="0.25">
      <c r="A81" s="48"/>
      <c r="B81" s="24"/>
      <c r="C81" s="466" t="s">
        <v>402</v>
      </c>
      <c r="D81" s="467"/>
      <c r="E81" s="468"/>
      <c r="F81" s="706" t="s">
        <v>103</v>
      </c>
      <c r="G81" s="707"/>
      <c r="H81" s="707"/>
      <c r="I81" s="708"/>
      <c r="J81" s="423">
        <v>96</v>
      </c>
      <c r="K81" s="424"/>
      <c r="L81" s="445"/>
      <c r="M81" s="446"/>
      <c r="N81" s="447">
        <f>L81*J81</f>
        <v>0</v>
      </c>
      <c r="O81" s="448"/>
      <c r="P81" s="429"/>
      <c r="Q81" s="430"/>
      <c r="R81" s="431"/>
      <c r="S81" s="432"/>
      <c r="T81" s="25"/>
      <c r="U81" s="78"/>
      <c r="V81" s="213"/>
      <c r="W81" s="213"/>
      <c r="X81" s="25"/>
      <c r="Y81" s="215"/>
      <c r="Z81" s="710" t="s">
        <v>405</v>
      </c>
      <c r="AA81" s="711"/>
      <c r="AB81" s="712"/>
      <c r="AC81" s="48"/>
      <c r="AD81" s="25"/>
      <c r="AE81" s="26"/>
    </row>
    <row r="82" spans="1:31" ht="33" customHeight="1" thickBot="1" x14ac:dyDescent="0.3">
      <c r="A82" s="48"/>
      <c r="B82" s="24"/>
      <c r="C82" s="469"/>
      <c r="D82" s="470"/>
      <c r="E82" s="471"/>
      <c r="F82" s="469" t="s">
        <v>104</v>
      </c>
      <c r="G82" s="470"/>
      <c r="H82" s="470"/>
      <c r="I82" s="471"/>
      <c r="J82" s="433">
        <v>48</v>
      </c>
      <c r="K82" s="434"/>
      <c r="L82" s="435"/>
      <c r="M82" s="436"/>
      <c r="N82" s="437">
        <f>L82*J82</f>
        <v>0</v>
      </c>
      <c r="O82" s="438"/>
      <c r="P82" s="439" t="e">
        <f>((N81-N82)/N81)*100</f>
        <v>#DIV/0!</v>
      </c>
      <c r="Q82" s="440"/>
      <c r="R82" s="441">
        <f>N81-N82</f>
        <v>0</v>
      </c>
      <c r="S82" s="442"/>
      <c r="T82" s="25"/>
      <c r="U82" s="78"/>
      <c r="V82" s="709" t="s">
        <v>8</v>
      </c>
      <c r="W82" s="709"/>
      <c r="X82" s="709"/>
      <c r="Y82" s="210"/>
      <c r="Z82" s="401">
        <f>96*E12</f>
        <v>3012.48</v>
      </c>
      <c r="AA82" s="401"/>
      <c r="AB82" s="401"/>
      <c r="AC82" s="48"/>
      <c r="AD82" s="25"/>
      <c r="AE82" s="26"/>
    </row>
    <row r="83" spans="1:31" x14ac:dyDescent="0.25">
      <c r="A83" s="48"/>
      <c r="B83" s="24"/>
      <c r="C83" s="461"/>
      <c r="D83" s="461"/>
      <c r="E83" s="461"/>
      <c r="F83" s="147"/>
      <c r="G83" s="461"/>
      <c r="H83" s="461"/>
      <c r="I83" s="461"/>
      <c r="J83" s="462"/>
      <c r="K83" s="462"/>
      <c r="L83" s="463"/>
      <c r="M83" s="463"/>
      <c r="N83" s="458"/>
      <c r="O83" s="458"/>
      <c r="P83" s="464"/>
      <c r="Q83" s="464"/>
      <c r="R83" s="465"/>
      <c r="S83" s="465"/>
      <c r="T83" s="25"/>
      <c r="U83" s="78"/>
      <c r="V83" s="709" t="s">
        <v>105</v>
      </c>
      <c r="W83" s="709"/>
      <c r="X83" s="709"/>
      <c r="Y83" s="210"/>
      <c r="Z83" s="401">
        <f>48*I13</f>
        <v>2422.08</v>
      </c>
      <c r="AA83" s="401"/>
      <c r="AB83" s="401"/>
      <c r="AC83" s="48"/>
      <c r="AD83" s="25"/>
      <c r="AE83" s="26"/>
    </row>
    <row r="84" spans="1:31" ht="15.75" customHeight="1" x14ac:dyDescent="0.25">
      <c r="A84" s="48"/>
      <c r="B84" s="24"/>
      <c r="C84" s="461"/>
      <c r="D84" s="461"/>
      <c r="E84" s="461"/>
      <c r="F84" s="147"/>
      <c r="G84" s="461"/>
      <c r="H84" s="461"/>
      <c r="I84" s="461"/>
      <c r="J84" s="462"/>
      <c r="K84" s="462"/>
      <c r="L84" s="463"/>
      <c r="M84" s="463"/>
      <c r="N84" s="458"/>
      <c r="O84" s="458"/>
      <c r="P84" s="472"/>
      <c r="Q84" s="472"/>
      <c r="R84" s="473"/>
      <c r="S84" s="473"/>
      <c r="T84" s="25"/>
      <c r="U84" s="78"/>
      <c r="V84" s="705" t="s">
        <v>398</v>
      </c>
      <c r="W84" s="705"/>
      <c r="X84" s="705"/>
      <c r="Y84" s="210"/>
      <c r="Z84" s="713">
        <f>Z82-Z83</f>
        <v>590.40000000000009</v>
      </c>
      <c r="AA84" s="713"/>
      <c r="AB84" s="713"/>
      <c r="AC84" s="48"/>
      <c r="AD84" s="25"/>
      <c r="AE84" s="26"/>
    </row>
    <row r="85" spans="1:31" x14ac:dyDescent="0.25">
      <c r="A85" s="48"/>
      <c r="B85" s="24"/>
      <c r="C85" s="153"/>
      <c r="D85" s="153"/>
      <c r="E85" s="153"/>
      <c r="F85" s="153"/>
      <c r="G85" s="153"/>
      <c r="H85" s="153"/>
      <c r="I85" s="153"/>
      <c r="J85" s="34"/>
      <c r="K85" s="47"/>
      <c r="L85" s="35"/>
      <c r="M85" s="35"/>
      <c r="N85" s="36"/>
      <c r="O85" s="36"/>
      <c r="P85" s="142"/>
      <c r="Q85" s="142"/>
      <c r="R85" s="143"/>
      <c r="S85" s="143"/>
      <c r="T85" s="25"/>
      <c r="U85" s="150"/>
      <c r="V85" s="705"/>
      <c r="W85" s="705"/>
      <c r="X85" s="705"/>
      <c r="Y85" s="210"/>
      <c r="Z85" s="713"/>
      <c r="AA85" s="713"/>
      <c r="AB85" s="713"/>
      <c r="AC85" s="48"/>
      <c r="AD85" s="25"/>
      <c r="AE85" s="26"/>
    </row>
    <row r="86" spans="1:31" ht="47.25" customHeight="1" x14ac:dyDescent="0.25">
      <c r="A86" s="48"/>
      <c r="B86" s="24"/>
      <c r="C86" s="153"/>
      <c r="D86" s="153"/>
      <c r="E86" s="153"/>
      <c r="F86" s="153"/>
      <c r="G86" s="153"/>
      <c r="H86" s="153"/>
      <c r="I86" s="153"/>
      <c r="J86" s="34"/>
      <c r="K86" s="34"/>
      <c r="L86" s="35"/>
      <c r="M86" s="35"/>
      <c r="N86" s="36"/>
      <c r="O86" s="36"/>
      <c r="P86" s="371" t="s">
        <v>90</v>
      </c>
      <c r="Q86" s="371"/>
      <c r="R86" s="372" t="s">
        <v>403</v>
      </c>
      <c r="S86" s="372"/>
      <c r="T86" s="25"/>
      <c r="U86" s="79"/>
      <c r="V86" s="111"/>
      <c r="W86" s="25"/>
      <c r="X86" s="25"/>
      <c r="Y86" s="25"/>
      <c r="Z86" s="25"/>
      <c r="AA86" s="25"/>
      <c r="AB86" s="25"/>
      <c r="AC86" s="25"/>
      <c r="AD86" s="25"/>
      <c r="AE86" s="26"/>
    </row>
    <row r="87" spans="1:31" x14ac:dyDescent="0.25">
      <c r="A87" s="48"/>
      <c r="B87" s="24"/>
      <c r="C87" s="153"/>
      <c r="D87" s="153"/>
      <c r="E87" s="153"/>
      <c r="F87" s="153"/>
      <c r="G87" s="153"/>
      <c r="H87" s="153"/>
      <c r="I87" s="153"/>
      <c r="J87" s="34"/>
      <c r="K87" s="34"/>
      <c r="L87" s="35"/>
      <c r="M87" s="35"/>
      <c r="N87" s="36"/>
      <c r="O87" s="36"/>
      <c r="P87" s="142"/>
      <c r="Q87" s="142"/>
      <c r="R87" s="143"/>
      <c r="S87" s="143"/>
      <c r="T87" s="25"/>
      <c r="U87" s="36"/>
      <c r="V87" s="36"/>
      <c r="W87" s="25"/>
      <c r="X87" s="25"/>
      <c r="Y87" s="25"/>
      <c r="Z87" s="25"/>
      <c r="AA87" s="25"/>
      <c r="AB87" s="25"/>
      <c r="AC87" s="25"/>
      <c r="AD87" s="25"/>
      <c r="AE87" s="26"/>
    </row>
    <row r="88" spans="1:31" ht="15.75" thickBot="1" x14ac:dyDescent="0.3">
      <c r="A88" s="48"/>
      <c r="B88" s="64"/>
      <c r="C88" s="65"/>
      <c r="D88" s="65"/>
      <c r="E88" s="65"/>
      <c r="F88" s="65"/>
      <c r="G88" s="65"/>
      <c r="H88" s="65"/>
      <c r="I88" s="65"/>
      <c r="J88" s="66"/>
      <c r="K88" s="66"/>
      <c r="L88" s="67"/>
      <c r="M88" s="67"/>
      <c r="N88" s="160"/>
      <c r="O88" s="160"/>
      <c r="P88" s="68"/>
      <c r="Q88" s="68"/>
      <c r="R88" s="69"/>
      <c r="S88" s="69"/>
      <c r="T88" s="70"/>
      <c r="U88" s="160"/>
      <c r="V88" s="160"/>
      <c r="W88" s="70"/>
      <c r="X88" s="28"/>
      <c r="Y88" s="28"/>
      <c r="Z88" s="28"/>
      <c r="AA88" s="28"/>
      <c r="AB88" s="28"/>
      <c r="AC88" s="28"/>
      <c r="AD88" s="28"/>
      <c r="AE88" s="29"/>
    </row>
    <row r="89" spans="1:31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54"/>
      <c r="V89" s="54"/>
      <c r="W89" s="48"/>
    </row>
    <row r="90" spans="1:31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61"/>
      <c r="K90" s="461"/>
      <c r="L90" s="461"/>
      <c r="M90" s="461"/>
      <c r="N90" s="461"/>
      <c r="O90" s="461"/>
      <c r="P90" s="461"/>
      <c r="Q90" s="461"/>
      <c r="R90" s="729"/>
      <c r="S90" s="729"/>
      <c r="T90" s="48"/>
      <c r="U90" s="54"/>
      <c r="V90" s="54"/>
      <c r="W90" s="48"/>
    </row>
    <row r="91" spans="1:31" ht="36" customHeight="1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61"/>
      <c r="K91" s="461"/>
      <c r="L91" s="461"/>
      <c r="M91" s="461"/>
      <c r="N91" s="461"/>
      <c r="O91" s="461"/>
      <c r="P91" s="461"/>
      <c r="Q91" s="461"/>
      <c r="R91" s="729"/>
      <c r="S91" s="729"/>
      <c r="T91" s="48"/>
      <c r="U91" s="54"/>
      <c r="V91" s="54"/>
      <c r="W91" s="48"/>
    </row>
    <row r="92" spans="1:31" x14ac:dyDescent="0.25">
      <c r="A92" s="48"/>
      <c r="B92" s="48"/>
      <c r="C92" s="461"/>
      <c r="D92" s="461"/>
      <c r="E92" s="461"/>
      <c r="F92" s="147"/>
      <c r="G92" s="51"/>
      <c r="H92" s="51"/>
      <c r="I92" s="51"/>
      <c r="J92" s="462"/>
      <c r="K92" s="462"/>
      <c r="L92" s="463"/>
      <c r="M92" s="463"/>
      <c r="N92" s="458"/>
      <c r="O92" s="458"/>
      <c r="P92" s="464"/>
      <c r="Q92" s="464"/>
      <c r="R92" s="465"/>
      <c r="S92" s="465"/>
      <c r="T92" s="48"/>
      <c r="U92" s="54"/>
      <c r="V92" s="54"/>
      <c r="W92" s="48"/>
    </row>
    <row r="93" spans="1:31" x14ac:dyDescent="0.25">
      <c r="A93" s="48"/>
      <c r="B93" s="48"/>
      <c r="C93" s="461"/>
      <c r="D93" s="461"/>
      <c r="E93" s="461"/>
      <c r="F93" s="147"/>
      <c r="G93" s="51"/>
      <c r="H93" s="51"/>
      <c r="I93" s="51"/>
      <c r="J93" s="462"/>
      <c r="K93" s="462"/>
      <c r="L93" s="463"/>
      <c r="M93" s="463"/>
      <c r="N93" s="458"/>
      <c r="O93" s="458"/>
      <c r="P93" s="464"/>
      <c r="Q93" s="464"/>
      <c r="R93" s="465"/>
      <c r="S93" s="465"/>
      <c r="T93" s="48"/>
      <c r="U93" s="54"/>
      <c r="V93" s="54"/>
      <c r="W93" s="48"/>
    </row>
    <row r="94" spans="1:31" x14ac:dyDescent="0.25">
      <c r="A94" s="48"/>
      <c r="B94" s="48"/>
      <c r="C94" s="461"/>
      <c r="D94" s="461"/>
      <c r="E94" s="461"/>
      <c r="F94" s="147"/>
      <c r="G94" s="51"/>
      <c r="H94" s="51"/>
      <c r="I94" s="51"/>
      <c r="J94" s="462"/>
      <c r="K94" s="462"/>
      <c r="L94" s="463"/>
      <c r="M94" s="463"/>
      <c r="N94" s="458"/>
      <c r="O94" s="458"/>
      <c r="P94" s="472"/>
      <c r="Q94" s="472"/>
      <c r="R94" s="473"/>
      <c r="S94" s="473"/>
      <c r="T94" s="48"/>
      <c r="U94" s="54"/>
      <c r="V94" s="54"/>
      <c r="W94" s="48"/>
    </row>
    <row r="95" spans="1:31" x14ac:dyDescent="0.25">
      <c r="A95" s="48"/>
      <c r="B95" s="48"/>
      <c r="C95" s="461"/>
      <c r="D95" s="461"/>
      <c r="E95" s="461"/>
      <c r="F95" s="147"/>
      <c r="G95" s="51"/>
      <c r="H95" s="51"/>
      <c r="I95" s="51"/>
      <c r="J95" s="462"/>
      <c r="K95" s="462"/>
      <c r="L95" s="463"/>
      <c r="M95" s="463"/>
      <c r="N95" s="458"/>
      <c r="O95" s="458"/>
      <c r="P95" s="472"/>
      <c r="Q95" s="472"/>
      <c r="R95" s="473"/>
      <c r="S95" s="473"/>
      <c r="T95" s="48"/>
      <c r="U95" s="54"/>
      <c r="V95" s="54"/>
      <c r="W95" s="48"/>
    </row>
    <row r="96" spans="1:31" x14ac:dyDescent="0.25">
      <c r="A96" s="48"/>
      <c r="B96" s="48"/>
      <c r="C96" s="51"/>
      <c r="D96" s="51"/>
      <c r="E96" s="51"/>
      <c r="F96" s="147"/>
      <c r="G96" s="51"/>
      <c r="H96" s="51"/>
      <c r="I96" s="51"/>
      <c r="J96" s="52"/>
      <c r="K96" s="52"/>
      <c r="L96" s="53"/>
      <c r="M96" s="53"/>
      <c r="N96" s="54"/>
      <c r="O96" s="54"/>
      <c r="P96" s="55"/>
      <c r="Q96" s="55"/>
      <c r="R96" s="56"/>
      <c r="S96" s="56"/>
      <c r="T96" s="48"/>
      <c r="U96" s="54"/>
      <c r="V96" s="54"/>
      <c r="W96" s="48"/>
    </row>
    <row r="97" spans="1:23" x14ac:dyDescent="0.25">
      <c r="A97" s="48"/>
      <c r="B97" s="48"/>
      <c r="C97" s="51"/>
      <c r="D97" s="51"/>
      <c r="E97" s="51"/>
      <c r="F97" s="147"/>
      <c r="G97" s="51"/>
      <c r="H97" s="51"/>
      <c r="I97" s="51"/>
      <c r="J97" s="52"/>
      <c r="K97" s="52"/>
      <c r="L97" s="53"/>
      <c r="M97" s="53"/>
      <c r="N97" s="54"/>
      <c r="O97" s="54"/>
      <c r="P97" s="472"/>
      <c r="Q97" s="472"/>
      <c r="R97" s="473"/>
      <c r="S97" s="473"/>
      <c r="T97" s="48"/>
      <c r="U97" s="59"/>
      <c r="V97" s="48"/>
      <c r="W97" s="48"/>
    </row>
    <row r="98" spans="1:23" x14ac:dyDescent="0.25">
      <c r="A98" s="48"/>
      <c r="B98" s="48"/>
      <c r="C98" s="51"/>
      <c r="D98" s="51"/>
      <c r="E98" s="51"/>
      <c r="F98" s="147"/>
      <c r="G98" s="51"/>
      <c r="H98" s="51"/>
      <c r="I98" s="51"/>
      <c r="J98" s="52"/>
      <c r="K98" s="52"/>
      <c r="L98" s="53"/>
      <c r="M98" s="53"/>
      <c r="N98" s="54"/>
      <c r="O98" s="54"/>
      <c r="P98" s="55"/>
      <c r="Q98" s="55"/>
      <c r="R98" s="56"/>
      <c r="S98" s="56"/>
      <c r="T98" s="48"/>
      <c r="U98" s="54"/>
      <c r="V98" s="48"/>
      <c r="W98" s="48"/>
    </row>
    <row r="99" spans="1:23" x14ac:dyDescent="0.25">
      <c r="A99" s="48"/>
      <c r="B99" s="48"/>
      <c r="C99" s="728"/>
      <c r="D99" s="728"/>
      <c r="E99" s="728"/>
      <c r="F99" s="728"/>
      <c r="G99" s="728"/>
      <c r="H99" s="728"/>
      <c r="I99" s="728"/>
      <c r="J99" s="728"/>
      <c r="K99" s="728"/>
      <c r="L99" s="728"/>
      <c r="M99" s="728"/>
      <c r="N99" s="728"/>
      <c r="O99" s="728"/>
      <c r="P99" s="48"/>
      <c r="Q99" s="48"/>
      <c r="R99" s="48"/>
      <c r="S99" s="48"/>
      <c r="T99" s="48"/>
      <c r="U99" s="54"/>
      <c r="V99" s="48"/>
      <c r="W99" s="48"/>
    </row>
    <row r="100" spans="1:23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54"/>
      <c r="V100" s="48"/>
      <c r="W100" s="48"/>
    </row>
    <row r="101" spans="1:23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61"/>
      <c r="K101" s="461"/>
      <c r="L101" s="461"/>
      <c r="M101" s="461"/>
      <c r="N101" s="461"/>
      <c r="O101" s="461"/>
      <c r="P101" s="461"/>
      <c r="Q101" s="461"/>
      <c r="R101" s="729"/>
      <c r="S101" s="729"/>
      <c r="T101" s="48"/>
      <c r="U101" s="54"/>
      <c r="V101" s="48"/>
      <c r="W101" s="48"/>
    </row>
    <row r="102" spans="1:23" ht="39" customHeight="1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61"/>
      <c r="K102" s="461"/>
      <c r="L102" s="461"/>
      <c r="M102" s="461"/>
      <c r="N102" s="461"/>
      <c r="O102" s="461"/>
      <c r="P102" s="461"/>
      <c r="Q102" s="461"/>
      <c r="R102" s="729"/>
      <c r="S102" s="729"/>
      <c r="T102" s="48"/>
      <c r="U102" s="54"/>
      <c r="V102" s="48"/>
      <c r="W102" s="48"/>
    </row>
    <row r="103" spans="1:23" x14ac:dyDescent="0.25">
      <c r="A103" s="48"/>
      <c r="B103" s="48"/>
      <c r="C103" s="461"/>
      <c r="D103" s="461"/>
      <c r="E103" s="461"/>
      <c r="F103" s="147"/>
      <c r="G103" s="51"/>
      <c r="H103" s="51"/>
      <c r="I103" s="51"/>
      <c r="J103" s="462"/>
      <c r="K103" s="462"/>
      <c r="L103" s="463"/>
      <c r="M103" s="463"/>
      <c r="N103" s="458"/>
      <c r="O103" s="458"/>
      <c r="P103" s="464"/>
      <c r="Q103" s="464"/>
      <c r="R103" s="465"/>
      <c r="S103" s="465"/>
      <c r="T103" s="48"/>
      <c r="U103" s="54"/>
      <c r="V103" s="48"/>
      <c r="W103" s="48"/>
    </row>
    <row r="104" spans="1:23" x14ac:dyDescent="0.25">
      <c r="A104" s="48"/>
      <c r="B104" s="48"/>
      <c r="C104" s="461"/>
      <c r="D104" s="461"/>
      <c r="E104" s="461"/>
      <c r="F104" s="147"/>
      <c r="G104" s="51"/>
      <c r="H104" s="51"/>
      <c r="I104" s="51"/>
      <c r="J104" s="462"/>
      <c r="K104" s="462"/>
      <c r="L104" s="463"/>
      <c r="M104" s="463"/>
      <c r="N104" s="458"/>
      <c r="O104" s="458"/>
      <c r="P104" s="464"/>
      <c r="Q104" s="464"/>
      <c r="R104" s="465"/>
      <c r="S104" s="465"/>
      <c r="T104" s="48"/>
      <c r="U104" s="54"/>
      <c r="V104" s="48"/>
      <c r="W104" s="48"/>
    </row>
    <row r="105" spans="1:23" x14ac:dyDescent="0.25">
      <c r="A105" s="48"/>
      <c r="B105" s="48"/>
      <c r="C105" s="461"/>
      <c r="D105" s="461"/>
      <c r="E105" s="461"/>
      <c r="F105" s="147"/>
      <c r="G105" s="51"/>
      <c r="H105" s="51"/>
      <c r="I105" s="51"/>
      <c r="J105" s="462"/>
      <c r="K105" s="462"/>
      <c r="L105" s="463"/>
      <c r="M105" s="463"/>
      <c r="N105" s="458"/>
      <c r="O105" s="458"/>
      <c r="P105" s="472"/>
      <c r="Q105" s="472"/>
      <c r="R105" s="473"/>
      <c r="S105" s="473"/>
      <c r="T105" s="48"/>
      <c r="U105" s="54"/>
      <c r="V105" s="48"/>
      <c r="W105" s="48"/>
    </row>
    <row r="106" spans="1:23" x14ac:dyDescent="0.25">
      <c r="A106" s="48"/>
      <c r="B106" s="48"/>
      <c r="C106" s="461"/>
      <c r="D106" s="461"/>
      <c r="E106" s="461"/>
      <c r="F106" s="147"/>
      <c r="G106" s="51"/>
      <c r="H106" s="51"/>
      <c r="I106" s="51"/>
      <c r="J106" s="462"/>
      <c r="K106" s="462"/>
      <c r="L106" s="463"/>
      <c r="M106" s="463"/>
      <c r="N106" s="458"/>
      <c r="O106" s="458"/>
      <c r="P106" s="472"/>
      <c r="Q106" s="472"/>
      <c r="R106" s="473"/>
      <c r="S106" s="473"/>
      <c r="T106" s="48"/>
      <c r="U106" s="54"/>
      <c r="V106" s="48"/>
      <c r="W106" s="48"/>
    </row>
    <row r="107" spans="1:23" x14ac:dyDescent="0.25">
      <c r="A107" s="48"/>
      <c r="B107" s="48"/>
      <c r="C107" s="51"/>
      <c r="D107" s="51"/>
      <c r="E107" s="51"/>
      <c r="F107" s="147"/>
      <c r="G107" s="51"/>
      <c r="H107" s="51"/>
      <c r="I107" s="51"/>
      <c r="J107" s="52"/>
      <c r="K107" s="52"/>
      <c r="L107" s="53"/>
      <c r="M107" s="53"/>
      <c r="N107" s="54"/>
      <c r="O107" s="54"/>
      <c r="P107" s="55"/>
      <c r="Q107" s="55"/>
      <c r="R107" s="56"/>
      <c r="S107" s="56"/>
      <c r="T107" s="48"/>
      <c r="U107" s="54"/>
      <c r="V107" s="48"/>
      <c r="W107" s="48"/>
    </row>
    <row r="108" spans="1:23" x14ac:dyDescent="0.25">
      <c r="A108" s="48"/>
      <c r="B108" s="48"/>
      <c r="C108" s="51"/>
      <c r="D108" s="51"/>
      <c r="E108" s="51"/>
      <c r="F108" s="147"/>
      <c r="G108" s="51"/>
      <c r="H108" s="51"/>
      <c r="I108" s="51"/>
      <c r="J108" s="52"/>
      <c r="K108" s="52"/>
      <c r="L108" s="53"/>
      <c r="M108" s="53"/>
      <c r="N108" s="54"/>
      <c r="O108" s="54"/>
      <c r="P108" s="472"/>
      <c r="Q108" s="472"/>
      <c r="R108" s="473"/>
      <c r="S108" s="473"/>
      <c r="T108" s="48"/>
      <c r="U108" s="59"/>
      <c r="V108" s="48"/>
      <c r="W108" s="48"/>
    </row>
    <row r="109" spans="1:23" x14ac:dyDescent="0.25">
      <c r="A109" s="48"/>
      <c r="B109" s="48"/>
      <c r="C109" s="51"/>
      <c r="D109" s="51"/>
      <c r="E109" s="51"/>
      <c r="F109" s="147"/>
      <c r="G109" s="51"/>
      <c r="H109" s="51"/>
      <c r="I109" s="51"/>
      <c r="J109" s="52"/>
      <c r="K109" s="52"/>
      <c r="L109" s="53"/>
      <c r="M109" s="53"/>
      <c r="N109" s="54"/>
      <c r="O109" s="54"/>
      <c r="P109" s="55"/>
      <c r="Q109" s="55"/>
      <c r="R109" s="56"/>
      <c r="S109" s="56"/>
      <c r="T109" s="48"/>
      <c r="U109" s="54"/>
      <c r="V109" s="48"/>
      <c r="W109" s="48"/>
    </row>
    <row r="110" spans="1:23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</row>
    <row r="111" spans="1:23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</row>
  </sheetData>
  <sheetProtection password="EEF6" sheet="1" objects="1" scenarios="1"/>
  <mergeCells count="296">
    <mergeCell ref="Q11:R11"/>
    <mergeCell ref="Q12:R12"/>
    <mergeCell ref="Q13:R13"/>
    <mergeCell ref="Q14:R14"/>
    <mergeCell ref="Q15:R15"/>
    <mergeCell ref="Q16:R16"/>
    <mergeCell ref="Q17:R17"/>
    <mergeCell ref="Q18:R18"/>
    <mergeCell ref="L12:N12"/>
    <mergeCell ref="L13:N13"/>
    <mergeCell ref="L14:N14"/>
    <mergeCell ref="L15:N15"/>
    <mergeCell ref="L16:N16"/>
    <mergeCell ref="L17:N17"/>
    <mergeCell ref="L18:N18"/>
    <mergeCell ref="O17:P17"/>
    <mergeCell ref="O18:P18"/>
    <mergeCell ref="C9:L9"/>
    <mergeCell ref="O12:P12"/>
    <mergeCell ref="O13:P13"/>
    <mergeCell ref="O14:P14"/>
    <mergeCell ref="O15:P15"/>
    <mergeCell ref="E17:H17"/>
    <mergeCell ref="I17:K17"/>
    <mergeCell ref="E18:H18"/>
    <mergeCell ref="I18:K18"/>
    <mergeCell ref="E11:H11"/>
    <mergeCell ref="I11:K11"/>
    <mergeCell ref="E12:H12"/>
    <mergeCell ref="I12:K12"/>
    <mergeCell ref="E13:H13"/>
    <mergeCell ref="I13:K13"/>
    <mergeCell ref="E14:H14"/>
    <mergeCell ref="I14:K14"/>
    <mergeCell ref="E15:H15"/>
    <mergeCell ref="I15:K15"/>
    <mergeCell ref="E16:H16"/>
    <mergeCell ref="C15:D15"/>
    <mergeCell ref="C16:D16"/>
    <mergeCell ref="I16:K16"/>
    <mergeCell ref="C17:D17"/>
    <mergeCell ref="J26:K27"/>
    <mergeCell ref="L26:M27"/>
    <mergeCell ref="N26:O27"/>
    <mergeCell ref="P26:Q27"/>
    <mergeCell ref="R26:S27"/>
    <mergeCell ref="C51:E52"/>
    <mergeCell ref="G51:I51"/>
    <mergeCell ref="J51:K51"/>
    <mergeCell ref="L51:M51"/>
    <mergeCell ref="P38:Q38"/>
    <mergeCell ref="R38:S38"/>
    <mergeCell ref="J33:K33"/>
    <mergeCell ref="G34:I34"/>
    <mergeCell ref="J34:K34"/>
    <mergeCell ref="L34:M34"/>
    <mergeCell ref="R47:S47"/>
    <mergeCell ref="J44:K45"/>
    <mergeCell ref="L44:M45"/>
    <mergeCell ref="N44:O45"/>
    <mergeCell ref="P44:Q45"/>
    <mergeCell ref="R44:S45"/>
    <mergeCell ref="F29:F30"/>
    <mergeCell ref="F31:F32"/>
    <mergeCell ref="G31:I31"/>
    <mergeCell ref="B59:I59"/>
    <mergeCell ref="J62:K63"/>
    <mergeCell ref="P67:Q67"/>
    <mergeCell ref="R67:S67"/>
    <mergeCell ref="L62:M63"/>
    <mergeCell ref="N62:O63"/>
    <mergeCell ref="P62:Q63"/>
    <mergeCell ref="R62:S63"/>
    <mergeCell ref="C65:E68"/>
    <mergeCell ref="F65:F66"/>
    <mergeCell ref="F67:F68"/>
    <mergeCell ref="N67:O67"/>
    <mergeCell ref="G65:I65"/>
    <mergeCell ref="J65:K65"/>
    <mergeCell ref="L65:M65"/>
    <mergeCell ref="N65:O65"/>
    <mergeCell ref="G66:I66"/>
    <mergeCell ref="J66:K66"/>
    <mergeCell ref="L66:M66"/>
    <mergeCell ref="N66:O66"/>
    <mergeCell ref="C81:E82"/>
    <mergeCell ref="R81:S81"/>
    <mergeCell ref="J84:K84"/>
    <mergeCell ref="L84:M84"/>
    <mergeCell ref="N84:O84"/>
    <mergeCell ref="P84:Q84"/>
    <mergeCell ref="R84:S84"/>
    <mergeCell ref="J82:K82"/>
    <mergeCell ref="L82:M82"/>
    <mergeCell ref="N82:O82"/>
    <mergeCell ref="P82:Q82"/>
    <mergeCell ref="R82:S82"/>
    <mergeCell ref="J81:K81"/>
    <mergeCell ref="L81:M81"/>
    <mergeCell ref="N81:O81"/>
    <mergeCell ref="P81:Q81"/>
    <mergeCell ref="R86:S86"/>
    <mergeCell ref="J90:K91"/>
    <mergeCell ref="L90:M91"/>
    <mergeCell ref="N90:O91"/>
    <mergeCell ref="P90:Q91"/>
    <mergeCell ref="R90:S91"/>
    <mergeCell ref="C83:E84"/>
    <mergeCell ref="G83:I83"/>
    <mergeCell ref="J83:K83"/>
    <mergeCell ref="L83:M83"/>
    <mergeCell ref="N83:O83"/>
    <mergeCell ref="P83:Q83"/>
    <mergeCell ref="R83:S83"/>
    <mergeCell ref="G84:I84"/>
    <mergeCell ref="B23:I23"/>
    <mergeCell ref="O11:P11"/>
    <mergeCell ref="R97:S97"/>
    <mergeCell ref="C99:O99"/>
    <mergeCell ref="J101:K102"/>
    <mergeCell ref="L101:M102"/>
    <mergeCell ref="N101:O102"/>
    <mergeCell ref="P101:Q102"/>
    <mergeCell ref="R101:S102"/>
    <mergeCell ref="C94:E95"/>
    <mergeCell ref="J94:K95"/>
    <mergeCell ref="L94:M95"/>
    <mergeCell ref="N94:O95"/>
    <mergeCell ref="P94:Q95"/>
    <mergeCell ref="R94:S95"/>
    <mergeCell ref="C92:E93"/>
    <mergeCell ref="J92:K93"/>
    <mergeCell ref="L92:M93"/>
    <mergeCell ref="N92:O93"/>
    <mergeCell ref="P92:Q93"/>
    <mergeCell ref="R92:S93"/>
    <mergeCell ref="P86:Q86"/>
    <mergeCell ref="L29:M29"/>
    <mergeCell ref="L30:M30"/>
    <mergeCell ref="G30:I30"/>
    <mergeCell ref="C29:E32"/>
    <mergeCell ref="P108:Q108"/>
    <mergeCell ref="R108:S108"/>
    <mergeCell ref="L11:N11"/>
    <mergeCell ref="C12:D12"/>
    <mergeCell ref="C13:D13"/>
    <mergeCell ref="C14:D14"/>
    <mergeCell ref="C105:E106"/>
    <mergeCell ref="J105:K106"/>
    <mergeCell ref="L105:M106"/>
    <mergeCell ref="N105:O106"/>
    <mergeCell ref="P105:Q106"/>
    <mergeCell ref="R105:S106"/>
    <mergeCell ref="C103:E104"/>
    <mergeCell ref="J103:K104"/>
    <mergeCell ref="L103:M104"/>
    <mergeCell ref="N103:O104"/>
    <mergeCell ref="P103:Q104"/>
    <mergeCell ref="R103:S104"/>
    <mergeCell ref="P97:Q97"/>
    <mergeCell ref="O16:P16"/>
    <mergeCell ref="G52:I52"/>
    <mergeCell ref="J52:K52"/>
    <mergeCell ref="L52:M52"/>
    <mergeCell ref="N52:O52"/>
    <mergeCell ref="C18:D18"/>
    <mergeCell ref="B41:I41"/>
    <mergeCell ref="U38:V38"/>
    <mergeCell ref="N34:O34"/>
    <mergeCell ref="P34:Q34"/>
    <mergeCell ref="P33:Q33"/>
    <mergeCell ref="R29:S29"/>
    <mergeCell ref="R34:S34"/>
    <mergeCell ref="R33:S33"/>
    <mergeCell ref="N29:O29"/>
    <mergeCell ref="N30:O30"/>
    <mergeCell ref="R30:S30"/>
    <mergeCell ref="P30:Q30"/>
    <mergeCell ref="P29:Q29"/>
    <mergeCell ref="G33:I33"/>
    <mergeCell ref="L33:M33"/>
    <mergeCell ref="N33:O33"/>
    <mergeCell ref="G29:I29"/>
    <mergeCell ref="J29:K29"/>
    <mergeCell ref="J30:K30"/>
    <mergeCell ref="N51:O51"/>
    <mergeCell ref="J49:K49"/>
    <mergeCell ref="G50:I50"/>
    <mergeCell ref="J50:K50"/>
    <mergeCell ref="L50:M50"/>
    <mergeCell ref="N50:O50"/>
    <mergeCell ref="J31:K31"/>
    <mergeCell ref="L31:M31"/>
    <mergeCell ref="G32:I32"/>
    <mergeCell ref="J32:K32"/>
    <mergeCell ref="L32:M32"/>
    <mergeCell ref="G48:I48"/>
    <mergeCell ref="J48:K48"/>
    <mergeCell ref="L48:M48"/>
    <mergeCell ref="N48:O48"/>
    <mergeCell ref="N31:O31"/>
    <mergeCell ref="P31:Q31"/>
    <mergeCell ref="R31:S31"/>
    <mergeCell ref="N32:O32"/>
    <mergeCell ref="P32:Q32"/>
    <mergeCell ref="R32:S32"/>
    <mergeCell ref="V32:V33"/>
    <mergeCell ref="X32:X33"/>
    <mergeCell ref="L49:M49"/>
    <mergeCell ref="N49:O49"/>
    <mergeCell ref="Z32:Z33"/>
    <mergeCell ref="Z68:Z69"/>
    <mergeCell ref="AB68:AB69"/>
    <mergeCell ref="V63:AC63"/>
    <mergeCell ref="V66:X66"/>
    <mergeCell ref="V67:X67"/>
    <mergeCell ref="P54:Q54"/>
    <mergeCell ref="R54:S54"/>
    <mergeCell ref="P51:Q51"/>
    <mergeCell ref="R51:S51"/>
    <mergeCell ref="R52:S52"/>
    <mergeCell ref="R65:S65"/>
    <mergeCell ref="P65:Q65"/>
    <mergeCell ref="P66:Q66"/>
    <mergeCell ref="R66:S66"/>
    <mergeCell ref="P49:Q49"/>
    <mergeCell ref="R49:S49"/>
    <mergeCell ref="P50:Q50"/>
    <mergeCell ref="R50:S50"/>
    <mergeCell ref="P52:Q52"/>
    <mergeCell ref="P48:Q48"/>
    <mergeCell ref="J78:K79"/>
    <mergeCell ref="L78:M79"/>
    <mergeCell ref="N78:O79"/>
    <mergeCell ref="P78:Q79"/>
    <mergeCell ref="R78:S79"/>
    <mergeCell ref="P70:Q70"/>
    <mergeCell ref="R70:S70"/>
    <mergeCell ref="B75:I75"/>
    <mergeCell ref="G67:I67"/>
    <mergeCell ref="J67:K67"/>
    <mergeCell ref="L67:M67"/>
    <mergeCell ref="G68:I68"/>
    <mergeCell ref="J68:K68"/>
    <mergeCell ref="L68:M68"/>
    <mergeCell ref="N68:O68"/>
    <mergeCell ref="P68:Q68"/>
    <mergeCell ref="R68:S68"/>
    <mergeCell ref="AD50:AD51"/>
    <mergeCell ref="V45:AC45"/>
    <mergeCell ref="C33:E36"/>
    <mergeCell ref="F33:F34"/>
    <mergeCell ref="F35:F36"/>
    <mergeCell ref="G35:I35"/>
    <mergeCell ref="J35:K35"/>
    <mergeCell ref="L35:M35"/>
    <mergeCell ref="N35:O35"/>
    <mergeCell ref="P35:Q35"/>
    <mergeCell ref="R35:S35"/>
    <mergeCell ref="G36:I36"/>
    <mergeCell ref="J36:K36"/>
    <mergeCell ref="L36:M36"/>
    <mergeCell ref="N36:O36"/>
    <mergeCell ref="P36:Q36"/>
    <mergeCell ref="R36:S36"/>
    <mergeCell ref="AB32:AB33"/>
    <mergeCell ref="R48:S48"/>
    <mergeCell ref="G47:I47"/>
    <mergeCell ref="J47:K47"/>
    <mergeCell ref="L47:M47"/>
    <mergeCell ref="N47:O47"/>
    <mergeCell ref="P47:Q47"/>
    <mergeCell ref="S6:AE6"/>
    <mergeCell ref="B6:R6"/>
    <mergeCell ref="V68:X69"/>
    <mergeCell ref="F81:I81"/>
    <mergeCell ref="F82:I82"/>
    <mergeCell ref="V79:AC79"/>
    <mergeCell ref="V82:X82"/>
    <mergeCell ref="V83:X83"/>
    <mergeCell ref="V84:X85"/>
    <mergeCell ref="Z81:AB81"/>
    <mergeCell ref="Z82:AB82"/>
    <mergeCell ref="Z83:AB83"/>
    <mergeCell ref="Z84:AB85"/>
    <mergeCell ref="C47:E50"/>
    <mergeCell ref="Z50:Z51"/>
    <mergeCell ref="AB50:AB51"/>
    <mergeCell ref="V48:X48"/>
    <mergeCell ref="V49:X49"/>
    <mergeCell ref="V50:X51"/>
    <mergeCell ref="AD32:AD33"/>
    <mergeCell ref="V27:AD27"/>
    <mergeCell ref="F47:F48"/>
    <mergeCell ref="F49:F50"/>
    <mergeCell ref="G49:I49"/>
  </mergeCells>
  <conditionalFormatting sqref="P38:P40 P37:Q37 P56:Q58 P73 P93:Q96 P97:P98 P108:P109 R29 P29:P30 P53:Q53 R47 P47:P48 P52 P69:Q69 P85:Q85 R81 P81:P82 P84">
    <cfRule type="cellIs" dxfId="89" priority="75" operator="equal">
      <formula>$T$1</formula>
    </cfRule>
  </conditionalFormatting>
  <conditionalFormatting sqref="P92:R92">
    <cfRule type="cellIs" dxfId="88" priority="62" operator="equal">
      <formula>$T$1</formula>
    </cfRule>
  </conditionalFormatting>
  <conditionalFormatting sqref="R92:S93">
    <cfRule type="cellIs" dxfId="87" priority="60" operator="equal">
      <formula>$N$52+$N$52</formula>
    </cfRule>
  </conditionalFormatting>
  <conditionalFormatting sqref="P104:Q107">
    <cfRule type="cellIs" dxfId="86" priority="59" operator="equal">
      <formula>$T$1</formula>
    </cfRule>
  </conditionalFormatting>
  <conditionalFormatting sqref="P103:R103">
    <cfRule type="cellIs" dxfId="85" priority="58" operator="equal">
      <formula>$T$1</formula>
    </cfRule>
  </conditionalFormatting>
  <conditionalFormatting sqref="R103:S104">
    <cfRule type="cellIs" dxfId="84" priority="56" operator="equal">
      <formula>$N$52+$N$52</formula>
    </cfRule>
  </conditionalFormatting>
  <conditionalFormatting sqref="P51">
    <cfRule type="cellIs" dxfId="83" priority="45" operator="equal">
      <formula>$T$1</formula>
    </cfRule>
  </conditionalFormatting>
  <conditionalFormatting sqref="R51">
    <cfRule type="cellIs" dxfId="82" priority="44" operator="equal">
      <formula>$T$1</formula>
    </cfRule>
  </conditionalFormatting>
  <conditionalFormatting sqref="P54:P55">
    <cfRule type="cellIs" dxfId="81" priority="47" operator="equal">
      <formula>$T$1</formula>
    </cfRule>
  </conditionalFormatting>
  <conditionalFormatting sqref="P72:Q72">
    <cfRule type="cellIs" dxfId="80" priority="40" operator="equal">
      <formula>$T$1</formula>
    </cfRule>
  </conditionalFormatting>
  <conditionalFormatting sqref="P70:P71">
    <cfRule type="cellIs" dxfId="79" priority="38" operator="equal">
      <formula>$T$1</formula>
    </cfRule>
  </conditionalFormatting>
  <conditionalFormatting sqref="P88:Q88">
    <cfRule type="cellIs" dxfId="78" priority="30" operator="equal">
      <formula>$T$1</formula>
    </cfRule>
  </conditionalFormatting>
  <conditionalFormatting sqref="P86:P87">
    <cfRule type="cellIs" dxfId="77" priority="28" operator="equal">
      <formula>$T$1</formula>
    </cfRule>
  </conditionalFormatting>
  <conditionalFormatting sqref="P83">
    <cfRule type="cellIs" dxfId="76" priority="26" operator="equal">
      <formula>$T$1</formula>
    </cfRule>
  </conditionalFormatting>
  <conditionalFormatting sqref="R83">
    <cfRule type="cellIs" dxfId="75" priority="25" operator="equal">
      <formula>$T$1</formula>
    </cfRule>
  </conditionalFormatting>
  <conditionalFormatting sqref="R31 P31:P32">
    <cfRule type="cellIs" dxfId="74" priority="20" operator="equal">
      <formula>$T$1</formula>
    </cfRule>
  </conditionalFormatting>
  <conditionalFormatting sqref="R33 P33:P34">
    <cfRule type="cellIs" dxfId="73" priority="18" operator="equal">
      <formula>$T$1</formula>
    </cfRule>
  </conditionalFormatting>
  <conditionalFormatting sqref="R35 P35:P36">
    <cfRule type="cellIs" dxfId="72" priority="16" operator="equal">
      <formula>$T$1</formula>
    </cfRule>
  </conditionalFormatting>
  <conditionalFormatting sqref="R49 P49:P50">
    <cfRule type="cellIs" dxfId="71" priority="12" operator="equal">
      <formula>$T$1</formula>
    </cfRule>
  </conditionalFormatting>
  <conditionalFormatting sqref="R65 P65:P66">
    <cfRule type="cellIs" dxfId="70" priority="8" operator="equal">
      <formula>$T$1</formula>
    </cfRule>
  </conditionalFormatting>
  <conditionalFormatting sqref="R67 P67:P68">
    <cfRule type="cellIs" dxfId="69" priority="6" operator="equal">
      <formula>$T$1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4" operator="containsText" id="{4FE038F2-B9CA-4D82-81D0-2D84342AAF8E}">
            <xm:f>NOT(ISERROR(SEARCH($N$29,R29)))</xm:f>
            <xm:f>$N$29</xm:f>
            <x14:dxf>
              <font>
                <color theme="0"/>
              </font>
            </x14:dxf>
          </x14:cfRule>
          <xm:sqref>R56:S58 R96:S96 R107:S107 R29:R30</xm:sqref>
        </x14:conditionalFormatting>
        <x14:conditionalFormatting xmlns:xm="http://schemas.microsoft.com/office/excel/2006/main">
          <x14:cfRule type="containsText" priority="61" operator="containsText" id="{45A1E4CD-961C-4C8C-B0AA-E9270B3B20B8}">
            <xm:f>NOT(ISERROR(SEARCH($N$29,R92)))</xm:f>
            <xm:f>$N$29</xm:f>
            <x14:dxf>
              <font>
                <color theme="0"/>
              </font>
            </x14:dxf>
          </x14:cfRule>
          <xm:sqref>R92:S93</xm:sqref>
        </x14:conditionalFormatting>
        <x14:conditionalFormatting xmlns:xm="http://schemas.microsoft.com/office/excel/2006/main">
          <x14:cfRule type="containsText" priority="57" operator="containsText" id="{AB686122-29EF-4253-AECE-D53B698EDD73}">
            <xm:f>NOT(ISERROR(SEARCH($N$29,R103)))</xm:f>
            <xm:f>$N$29</xm:f>
            <x14:dxf>
              <font>
                <color theme="0"/>
              </font>
            </x14:dxf>
          </x14:cfRule>
          <xm:sqref>R103:S104</xm:sqref>
        </x14:conditionalFormatting>
        <x14:conditionalFormatting xmlns:xm="http://schemas.microsoft.com/office/excel/2006/main">
          <x14:cfRule type="containsText" priority="55" operator="containsText" id="{4157DFBA-A6CE-42B9-8291-A14A615B6F7D}">
            <xm:f>NOT(ISERROR(SEARCH($N$65,R103)))</xm:f>
            <xm:f>$N$65</xm:f>
            <x14:dxf>
              <font>
                <color theme="0"/>
              </font>
            </x14:dxf>
          </x14:cfRule>
          <xm:sqref>R103:S104</xm:sqref>
        </x14:conditionalFormatting>
        <x14:conditionalFormatting xmlns:xm="http://schemas.microsoft.com/office/excel/2006/main">
          <x14:cfRule type="containsText" priority="53" operator="containsText" id="{AD4583A0-6E43-44BC-87DC-0D717DEC2EDE}">
            <xm:f>NOT(ISERROR(SEARCH($N$92,R94)))</xm:f>
            <xm:f>$N$92</xm:f>
            <x14:dxf>
              <font>
                <color theme="0"/>
              </font>
            </x14:dxf>
          </x14:cfRule>
          <xm:sqref>R94:S95</xm:sqref>
        </x14:conditionalFormatting>
        <x14:conditionalFormatting xmlns:xm="http://schemas.microsoft.com/office/excel/2006/main">
          <x14:cfRule type="containsText" priority="52" operator="containsText" id="{221D920E-A178-4047-BBB5-2DD566D255D2}">
            <xm:f>NOT(ISERROR(SEARCH($N$103,R105)))</xm:f>
            <xm:f>$N$103</xm:f>
            <x14:dxf>
              <font>
                <color theme="0"/>
              </font>
            </x14:dxf>
          </x14:cfRule>
          <xm:sqref>R105:S106</xm:sqref>
        </x14:conditionalFormatting>
        <x14:conditionalFormatting xmlns:xm="http://schemas.microsoft.com/office/excel/2006/main">
          <x14:cfRule type="containsText" priority="43" operator="containsText" id="{DC9A6565-3B2B-415D-8037-EF8E92998B11}">
            <xm:f>NOT(ISERROR(SEARCH($N$29,R51)))</xm:f>
            <xm:f>$N$29</xm:f>
            <x14:dxf>
              <font>
                <color theme="0"/>
              </font>
            </x14:dxf>
          </x14:cfRule>
          <xm:sqref>R51</xm:sqref>
        </x14:conditionalFormatting>
        <x14:conditionalFormatting xmlns:xm="http://schemas.microsoft.com/office/excel/2006/main">
          <x14:cfRule type="containsText" priority="46" operator="containsText" id="{84E12EDC-C90B-465B-9866-11B0C9465DB2}">
            <xm:f>NOT(ISERROR(SEARCH($N$29,R47)))</xm:f>
            <xm:f>$N$29</xm:f>
            <x14:dxf>
              <font>
                <color theme="0"/>
              </font>
            </x14:dxf>
          </x14:cfRule>
          <xm:sqref>R47</xm:sqref>
        </x14:conditionalFormatting>
        <x14:conditionalFormatting xmlns:xm="http://schemas.microsoft.com/office/excel/2006/main">
          <x14:cfRule type="containsText" priority="39" operator="containsText" id="{22DA3A08-9B1A-4895-9A80-3F2C4E7DE63A}">
            <xm:f>NOT(ISERROR(SEARCH($N$29,R72)))</xm:f>
            <xm:f>$N$29</xm:f>
            <x14:dxf>
              <font>
                <color theme="0"/>
              </font>
            </x14:dxf>
          </x14:cfRule>
          <xm:sqref>R72:S72</xm:sqref>
        </x14:conditionalFormatting>
        <x14:conditionalFormatting xmlns:xm="http://schemas.microsoft.com/office/excel/2006/main">
          <x14:cfRule type="containsText" priority="42" operator="containsText" id="{B86F5BA7-75EE-4B31-9D48-0FEBE4C27C4C}">
            <xm:f>NOT(ISERROR(SEARCH($N$33,R52)))</xm:f>
            <xm:f>$N$33</xm:f>
            <x14:dxf>
              <font>
                <color theme="0"/>
              </font>
            </x14:dxf>
          </x14:cfRule>
          <xm:sqref>R52:S52</xm:sqref>
        </x14:conditionalFormatting>
        <x14:conditionalFormatting xmlns:xm="http://schemas.microsoft.com/office/excel/2006/main">
          <x14:cfRule type="containsText" priority="41" operator="containsText" id="{61A9D1DE-5BA6-4411-98E1-01BE67AA06C3}">
            <xm:f>NOT(ISERROR(SEARCH($N$47,R48)))</xm:f>
            <xm:f>$N$47</xm:f>
            <x14:dxf>
              <font>
                <color theme="0"/>
              </font>
            </x14:dxf>
          </x14:cfRule>
          <xm:sqref>R48:S48</xm:sqref>
        </x14:conditionalFormatting>
        <x14:conditionalFormatting xmlns:xm="http://schemas.microsoft.com/office/excel/2006/main">
          <x14:cfRule type="containsText" priority="29" operator="containsText" id="{FB060211-70C7-4F6D-8B81-21009991FEEB}">
            <xm:f>NOT(ISERROR(SEARCH($N$29,R88)))</xm:f>
            <xm:f>$N$29</xm:f>
            <x14:dxf>
              <font>
                <color theme="0"/>
              </font>
            </x14:dxf>
          </x14:cfRule>
          <xm:sqref>R88:S88</xm:sqref>
        </x14:conditionalFormatting>
        <x14:conditionalFormatting xmlns:xm="http://schemas.microsoft.com/office/excel/2006/main">
          <x14:cfRule type="containsText" priority="27" operator="containsText" id="{D38FC4DC-70DD-49EC-9364-8C7AC30C3F9F}">
            <xm:f>NOT(ISERROR(SEARCH($N$29,R81)))</xm:f>
            <xm:f>$N$29</xm:f>
            <x14:dxf>
              <font>
                <color theme="0"/>
              </font>
            </x14:dxf>
          </x14:cfRule>
          <xm:sqref>R81</xm:sqref>
        </x14:conditionalFormatting>
        <x14:conditionalFormatting xmlns:xm="http://schemas.microsoft.com/office/excel/2006/main">
          <x14:cfRule type="containsText" priority="24" operator="containsText" id="{765A4BA7-21B2-483D-B65C-D927678AF2BC}">
            <xm:f>NOT(ISERROR(SEARCH($N$29,R83)))</xm:f>
            <xm:f>$N$29</xm:f>
            <x14:dxf>
              <font>
                <color theme="0"/>
              </font>
            </x14:dxf>
          </x14:cfRule>
          <xm:sqref>R83</xm:sqref>
        </x14:conditionalFormatting>
        <x14:conditionalFormatting xmlns:xm="http://schemas.microsoft.com/office/excel/2006/main">
          <x14:cfRule type="containsText" priority="23" operator="containsText" id="{116238F6-0466-479E-9F7F-E900E2761B24}">
            <xm:f>NOT(ISERROR(SEARCH($N$33,R84)))</xm:f>
            <xm:f>$N$33</xm:f>
            <x14:dxf>
              <font>
                <color theme="0"/>
              </font>
            </x14:dxf>
          </x14:cfRule>
          <xm:sqref>R84:S84</xm:sqref>
        </x14:conditionalFormatting>
        <x14:conditionalFormatting xmlns:xm="http://schemas.microsoft.com/office/excel/2006/main">
          <x14:cfRule type="containsText" priority="21" operator="containsText" id="{AAA2A23D-22E0-443A-BAB0-B09FE2F4AF48}">
            <xm:f>NOT(ISERROR(SEARCH($N$81,R82)))</xm:f>
            <xm:f>$N$81</xm:f>
            <x14:dxf>
              <font>
                <color theme="0"/>
              </font>
            </x14:dxf>
          </x14:cfRule>
          <xm:sqref>R82:S82</xm:sqref>
        </x14:conditionalFormatting>
        <x14:conditionalFormatting xmlns:xm="http://schemas.microsoft.com/office/excel/2006/main">
          <x14:cfRule type="containsText" priority="19" operator="containsText" id="{04C325B1-3F36-49C5-B36E-DEDD9CA64E5C}">
            <xm:f>NOT(ISERROR(SEARCH($N$29,R31)))</xm:f>
            <xm:f>$N$29</xm:f>
            <x14:dxf>
              <font>
                <color theme="0"/>
              </font>
            </x14:dxf>
          </x14:cfRule>
          <xm:sqref>R31:R32</xm:sqref>
        </x14:conditionalFormatting>
        <x14:conditionalFormatting xmlns:xm="http://schemas.microsoft.com/office/excel/2006/main">
          <x14:cfRule type="containsText" priority="17" operator="containsText" id="{22551837-788C-43A6-9609-E1622985E4E9}">
            <xm:f>NOT(ISERROR(SEARCH($N$29,R33)))</xm:f>
            <xm:f>$N$29</xm:f>
            <x14:dxf>
              <font>
                <color theme="0"/>
              </font>
            </x14:dxf>
          </x14:cfRule>
          <xm:sqref>R33:R34</xm:sqref>
        </x14:conditionalFormatting>
        <x14:conditionalFormatting xmlns:xm="http://schemas.microsoft.com/office/excel/2006/main">
          <x14:cfRule type="containsText" priority="15" operator="containsText" id="{E08AED01-2919-41EE-ABF4-93D85635F415}">
            <xm:f>NOT(ISERROR(SEARCH($N$29,R35)))</xm:f>
            <xm:f>$N$29</xm:f>
            <x14:dxf>
              <font>
                <color theme="0"/>
              </font>
            </x14:dxf>
          </x14:cfRule>
          <xm:sqref>R35:R36</xm:sqref>
        </x14:conditionalFormatting>
        <x14:conditionalFormatting xmlns:xm="http://schemas.microsoft.com/office/excel/2006/main">
          <x14:cfRule type="containsText" priority="14" operator="containsText" id="{C5F94CF1-3B5F-4FB1-9C6E-DAA216E7BE5B}">
            <xm:f>NOT(ISERROR(SEARCH($N$31,R32)))</xm:f>
            <xm:f>$N$31</xm:f>
            <x14:dxf>
              <font>
                <color theme="0"/>
              </font>
            </x14:dxf>
          </x14:cfRule>
          <xm:sqref>R32:S32</xm:sqref>
        </x14:conditionalFormatting>
        <x14:conditionalFormatting xmlns:xm="http://schemas.microsoft.com/office/excel/2006/main">
          <x14:cfRule type="containsText" priority="13" operator="containsText" id="{4954F65A-533D-4C37-A8B4-0514C994557B}">
            <xm:f>NOT(ISERROR(SEARCH($N$35,R36)))</xm:f>
            <xm:f>$N$35</xm:f>
            <x14:dxf>
              <font>
                <color theme="0"/>
              </font>
            </x14:dxf>
          </x14:cfRule>
          <xm:sqref>R36:S36</xm:sqref>
        </x14:conditionalFormatting>
        <x14:conditionalFormatting xmlns:xm="http://schemas.microsoft.com/office/excel/2006/main">
          <x14:cfRule type="containsText" priority="11" operator="containsText" id="{3B5ACD85-5FA0-4DCE-9BA5-1F2FCC3059B6}">
            <xm:f>NOT(ISERROR(SEARCH($N$29,R49)))</xm:f>
            <xm:f>$N$29</xm:f>
            <x14:dxf>
              <font>
                <color theme="0"/>
              </font>
            </x14:dxf>
          </x14:cfRule>
          <xm:sqref>R49</xm:sqref>
        </x14:conditionalFormatting>
        <x14:conditionalFormatting xmlns:xm="http://schemas.microsoft.com/office/excel/2006/main">
          <x14:cfRule type="containsText" priority="1" operator="containsText" id="{FA9AA244-C6E8-4317-A170-3054CF31E040}">
            <xm:f>NOT(ISERROR(SEARCH($N$49,R50)))</xm:f>
            <xm:f>$N$49</xm:f>
            <x14:dxf>
              <font>
                <color theme="0"/>
              </font>
            </x14:dxf>
          </x14:cfRule>
          <xm:sqref>R50:S50</xm:sqref>
        </x14:conditionalFormatting>
        <x14:conditionalFormatting xmlns:xm="http://schemas.microsoft.com/office/excel/2006/main">
          <x14:cfRule type="containsText" priority="3" operator="containsText" id="{5B61FDD4-9C55-4802-AEF5-B630E0A7D502}">
            <xm:f>NOT(ISERROR(SEARCH($N$65,R66)))</xm:f>
            <xm:f>$N$65</xm:f>
            <x14:dxf>
              <font>
                <color theme="0"/>
              </font>
            </x14:dxf>
          </x14:cfRule>
          <xm:sqref>R66:S66</xm:sqref>
        </x14:conditionalFormatting>
        <x14:conditionalFormatting xmlns:xm="http://schemas.microsoft.com/office/excel/2006/main">
          <x14:cfRule type="containsText" priority="2" operator="containsText" id="{215D9565-20D8-4131-9323-F07E4ED0C039}">
            <xm:f>NOT(ISERROR(SEARCH($N$67,R68)))</xm:f>
            <xm:f>$N$67</xm:f>
            <x14:dxf>
              <font>
                <color theme="0"/>
              </font>
            </x14:dxf>
          </x14:cfRule>
          <xm:sqref>R68:S68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G75"/>
  <sheetViews>
    <sheetView showGridLines="0" showRowColHeaders="0" zoomScale="80" zoomScaleNormal="80" workbookViewId="0">
      <selection activeCell="AH3" sqref="AH3"/>
    </sheetView>
  </sheetViews>
  <sheetFormatPr baseColWidth="10" defaultRowHeight="15" x14ac:dyDescent="0.25"/>
  <cols>
    <col min="1" max="1" width="3.7109375" customWidth="1"/>
    <col min="2" max="2" width="5.7109375" customWidth="1"/>
    <col min="3" max="3" width="8.85546875" customWidth="1"/>
    <col min="4" max="4" width="7.140625" customWidth="1"/>
    <col min="5" max="5" width="0.85546875" style="95" customWidth="1"/>
    <col min="6" max="6" width="13.28515625" style="125" customWidth="1"/>
    <col min="7" max="7" width="0.85546875" style="96" customWidth="1"/>
    <col min="8" max="8" width="22.42578125" customWidth="1"/>
    <col min="9" max="9" width="0.85546875" style="96" customWidth="1"/>
    <col min="11" max="11" width="13.5703125" customWidth="1"/>
    <col min="13" max="13" width="6.42578125" customWidth="1"/>
    <col min="15" max="15" width="6.5703125" customWidth="1"/>
    <col min="17" max="17" width="26.140625" customWidth="1"/>
    <col min="19" max="19" width="27.42578125" customWidth="1"/>
    <col min="20" max="20" width="9.85546875" customWidth="1"/>
    <col min="21" max="21" width="18.5703125" customWidth="1"/>
    <col min="22" max="22" width="0.5703125" customWidth="1"/>
    <col min="23" max="23" width="18.5703125" customWidth="1"/>
    <col min="24" max="24" width="0.5703125" customWidth="1"/>
    <col min="25" max="25" width="18.5703125" customWidth="1"/>
    <col min="26" max="26" width="0.5703125" customWidth="1"/>
    <col min="27" max="27" width="2.85546875" customWidth="1"/>
    <col min="28" max="28" width="18.5703125" customWidth="1"/>
    <col min="29" max="29" width="0.5703125" customWidth="1"/>
    <col min="30" max="30" width="18.5703125" customWidth="1"/>
    <col min="31" max="31" width="0.5703125" customWidth="1"/>
    <col min="32" max="32" width="18.5703125" customWidth="1"/>
    <col min="33" max="33" width="3.140625" customWidth="1"/>
  </cols>
  <sheetData>
    <row r="1" spans="1:33" x14ac:dyDescent="0.25">
      <c r="A1" s="2"/>
      <c r="B1" s="2"/>
      <c r="C1" s="2"/>
      <c r="D1" s="2"/>
      <c r="E1" s="25"/>
      <c r="F1" s="2"/>
      <c r="G1" s="48"/>
      <c r="H1" s="2"/>
      <c r="I1" s="48"/>
      <c r="J1" s="2"/>
      <c r="K1" s="2"/>
      <c r="L1" s="2"/>
      <c r="M1" s="2"/>
      <c r="N1" s="2"/>
      <c r="O1" s="2"/>
      <c r="P1" s="32"/>
      <c r="Q1" s="32"/>
      <c r="R1" s="32"/>
      <c r="S1" s="32"/>
      <c r="T1" s="57">
        <v>100</v>
      </c>
      <c r="U1" s="32"/>
      <c r="V1" s="33"/>
      <c r="W1" s="2"/>
    </row>
    <row r="2" spans="1:33" x14ac:dyDescent="0.25">
      <c r="A2" s="2"/>
      <c r="B2" s="2"/>
      <c r="C2" s="2"/>
      <c r="D2" s="2"/>
      <c r="E2" s="25"/>
      <c r="F2" s="2"/>
      <c r="G2" s="48"/>
      <c r="H2" s="2"/>
      <c r="I2" s="48"/>
      <c r="J2" s="2"/>
      <c r="K2" s="2"/>
      <c r="L2" s="2"/>
      <c r="M2" s="2"/>
      <c r="N2" s="2"/>
      <c r="O2" s="2"/>
      <c r="P2" s="32"/>
      <c r="Q2" s="32"/>
      <c r="R2" s="32"/>
      <c r="S2" s="32"/>
      <c r="T2" s="32"/>
      <c r="U2" s="32"/>
      <c r="V2" s="32"/>
      <c r="W2" s="2"/>
    </row>
    <row r="3" spans="1:33" x14ac:dyDescent="0.25">
      <c r="A3" s="2"/>
      <c r="B3" s="2"/>
      <c r="C3" s="2"/>
      <c r="D3" s="2"/>
      <c r="E3" s="25"/>
      <c r="F3" s="2"/>
      <c r="G3" s="48"/>
      <c r="H3" s="2"/>
      <c r="I3" s="48"/>
      <c r="J3" s="2"/>
      <c r="K3" s="2"/>
      <c r="L3" s="2"/>
      <c r="M3" s="2"/>
      <c r="N3" s="2"/>
      <c r="O3" s="2"/>
      <c r="P3" s="32"/>
      <c r="Q3" s="32"/>
      <c r="R3" s="32"/>
      <c r="S3" s="32"/>
      <c r="T3" s="32"/>
      <c r="U3" s="32"/>
      <c r="V3" s="32"/>
      <c r="W3" s="2"/>
    </row>
    <row r="4" spans="1:33" ht="23.25" x14ac:dyDescent="0.35">
      <c r="A4" s="2"/>
      <c r="B4" s="2"/>
      <c r="C4" s="2"/>
      <c r="D4" s="18"/>
      <c r="E4" s="48"/>
      <c r="F4" s="18"/>
      <c r="G4" s="48"/>
      <c r="H4" s="18"/>
      <c r="I4" s="48"/>
      <c r="J4" s="19"/>
      <c r="K4" s="20"/>
      <c r="L4" s="2"/>
      <c r="M4" s="2"/>
      <c r="N4" s="2"/>
      <c r="O4" s="2"/>
      <c r="P4" s="32"/>
      <c r="Q4" s="32"/>
      <c r="R4" s="32"/>
      <c r="S4" s="32"/>
      <c r="T4" s="32"/>
      <c r="U4" s="32"/>
      <c r="V4" s="32"/>
      <c r="W4" s="2"/>
    </row>
    <row r="5" spans="1:33" x14ac:dyDescent="0.25">
      <c r="A5" s="2"/>
      <c r="B5" s="2"/>
      <c r="C5" s="2"/>
      <c r="D5" s="18"/>
      <c r="E5" s="48"/>
      <c r="F5" s="18"/>
      <c r="G5" s="48"/>
      <c r="H5" s="18"/>
      <c r="I5" s="4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33" ht="22.5" x14ac:dyDescent="0.25">
      <c r="A6" s="2"/>
      <c r="B6" s="395" t="s">
        <v>25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779" t="s">
        <v>406</v>
      </c>
      <c r="Y6" s="779"/>
      <c r="Z6" s="779"/>
      <c r="AA6" s="779"/>
      <c r="AB6" s="779"/>
      <c r="AC6" s="779"/>
      <c r="AD6" s="779"/>
      <c r="AE6" s="779"/>
      <c r="AF6" s="779"/>
      <c r="AG6" s="779"/>
    </row>
    <row r="7" spans="1:33" x14ac:dyDescent="0.25">
      <c r="A7" s="2"/>
      <c r="B7" s="2"/>
      <c r="C7" s="2"/>
      <c r="D7" s="2"/>
      <c r="E7" s="25"/>
      <c r="F7" s="2"/>
      <c r="G7" s="48"/>
      <c r="H7" s="2"/>
      <c r="I7" s="4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33" ht="15.75" x14ac:dyDescent="0.25">
      <c r="A8" s="2"/>
      <c r="B8" s="2"/>
      <c r="C8" s="732" t="s">
        <v>380</v>
      </c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2"/>
      <c r="Q8" s="2"/>
      <c r="R8" s="2"/>
      <c r="S8" s="2"/>
      <c r="T8" s="2"/>
      <c r="U8" s="2"/>
      <c r="V8" s="2"/>
      <c r="W8" s="2"/>
    </row>
    <row r="9" spans="1:33" x14ac:dyDescent="0.25">
      <c r="A9" s="2"/>
      <c r="B9" s="2"/>
      <c r="C9" s="60"/>
      <c r="D9" s="60"/>
      <c r="E9" s="268"/>
      <c r="F9" s="60"/>
      <c r="G9" s="80"/>
      <c r="H9" s="60"/>
      <c r="I9" s="80"/>
      <c r="J9" s="60"/>
      <c r="K9" s="60"/>
      <c r="L9" s="60"/>
      <c r="M9" s="60"/>
      <c r="N9" s="60"/>
      <c r="O9" s="2"/>
      <c r="P9" s="2"/>
      <c r="Q9" s="2"/>
      <c r="R9" s="2"/>
      <c r="S9" s="2"/>
      <c r="T9" s="2"/>
      <c r="U9" s="2"/>
      <c r="V9" s="2"/>
      <c r="W9" s="2"/>
    </row>
    <row r="10" spans="1:33" x14ac:dyDescent="0.25">
      <c r="A10" s="2"/>
      <c r="B10" s="2"/>
      <c r="C10" s="104"/>
      <c r="D10" s="105"/>
      <c r="E10" s="266"/>
      <c r="F10" s="105"/>
      <c r="G10" s="81"/>
      <c r="H10" s="269" t="s">
        <v>193</v>
      </c>
      <c r="I10" s="238"/>
      <c r="J10" s="749" t="s">
        <v>194</v>
      </c>
      <c r="K10" s="749"/>
      <c r="L10" s="77"/>
      <c r="M10" s="77"/>
      <c r="N10" s="77"/>
      <c r="O10" s="461"/>
      <c r="P10" s="461"/>
      <c r="Q10" s="461"/>
      <c r="R10" s="461"/>
      <c r="S10" s="461"/>
      <c r="T10" s="2"/>
      <c r="U10" s="2"/>
      <c r="V10" s="2"/>
      <c r="W10" s="2"/>
    </row>
    <row r="11" spans="1:33" s="96" customFormat="1" ht="5.0999999999999996" customHeight="1" x14ac:dyDescent="0.25">
      <c r="A11" s="48"/>
      <c r="B11" s="48"/>
      <c r="C11" s="267"/>
      <c r="D11" s="81"/>
      <c r="E11" s="81"/>
      <c r="F11" s="81"/>
      <c r="G11" s="81"/>
      <c r="H11" s="238"/>
      <c r="I11" s="238"/>
      <c r="J11" s="238"/>
      <c r="K11" s="238"/>
      <c r="L11" s="77"/>
      <c r="M11" s="77"/>
      <c r="N11" s="77"/>
      <c r="O11" s="238"/>
      <c r="P11" s="238"/>
      <c r="Q11" s="238"/>
      <c r="R11" s="238"/>
      <c r="S11" s="238"/>
      <c r="T11" s="48"/>
      <c r="U11" s="48"/>
      <c r="V11" s="48"/>
      <c r="W11" s="48"/>
    </row>
    <row r="12" spans="1:33" x14ac:dyDescent="0.25">
      <c r="A12" s="2"/>
      <c r="B12" s="2"/>
      <c r="C12" s="746" t="s">
        <v>195</v>
      </c>
      <c r="D12" s="746"/>
      <c r="E12" s="237"/>
      <c r="F12" s="269" t="s">
        <v>410</v>
      </c>
      <c r="G12" s="238"/>
      <c r="H12" s="271">
        <v>133.72</v>
      </c>
      <c r="I12" s="229"/>
      <c r="J12" s="747"/>
      <c r="K12" s="748"/>
      <c r="L12" s="79"/>
      <c r="M12" s="79"/>
      <c r="N12" s="79"/>
      <c r="O12" s="458"/>
      <c r="P12" s="458"/>
      <c r="Q12" s="458"/>
      <c r="R12" s="461"/>
      <c r="S12" s="461"/>
      <c r="T12" s="2"/>
      <c r="U12" s="2"/>
      <c r="V12" s="2"/>
      <c r="W12" s="2"/>
    </row>
    <row r="13" spans="1:33" s="96" customFormat="1" ht="5.0999999999999996" customHeight="1" x14ac:dyDescent="0.25">
      <c r="A13" s="48"/>
      <c r="B13" s="48"/>
      <c r="C13" s="238"/>
      <c r="D13" s="238"/>
      <c r="E13" s="238"/>
      <c r="F13" s="238"/>
      <c r="G13" s="238"/>
      <c r="H13" s="229"/>
      <c r="I13" s="229"/>
      <c r="J13" s="265"/>
      <c r="K13" s="265"/>
      <c r="L13" s="79"/>
      <c r="M13" s="79"/>
      <c r="N13" s="79"/>
      <c r="O13" s="239"/>
      <c r="P13" s="239"/>
      <c r="Q13" s="239"/>
      <c r="R13" s="238"/>
      <c r="S13" s="238"/>
      <c r="T13" s="48"/>
      <c r="U13" s="48"/>
      <c r="V13" s="48"/>
      <c r="W13" s="48"/>
    </row>
    <row r="14" spans="1:33" x14ac:dyDescent="0.25">
      <c r="A14" s="2"/>
      <c r="B14" s="2"/>
      <c r="C14" s="746" t="s">
        <v>196</v>
      </c>
      <c r="D14" s="746"/>
      <c r="E14" s="237"/>
      <c r="F14" s="269" t="s">
        <v>410</v>
      </c>
      <c r="G14" s="238"/>
      <c r="H14" s="271">
        <v>177.14</v>
      </c>
      <c r="I14" s="229"/>
      <c r="J14" s="747"/>
      <c r="K14" s="748"/>
      <c r="L14" s="79"/>
      <c r="M14" s="79"/>
      <c r="N14" s="79"/>
      <c r="O14" s="458"/>
      <c r="P14" s="458"/>
      <c r="Q14" s="458"/>
      <c r="R14" s="464"/>
      <c r="S14" s="464"/>
      <c r="T14" s="2"/>
      <c r="U14" s="2"/>
      <c r="V14" s="2"/>
      <c r="W14" s="2"/>
    </row>
    <row r="15" spans="1:33" s="96" customFormat="1" ht="5.0999999999999996" customHeight="1" x14ac:dyDescent="0.25">
      <c r="A15" s="48"/>
      <c r="B15" s="48"/>
      <c r="C15" s="238"/>
      <c r="D15" s="238"/>
      <c r="E15" s="238"/>
      <c r="F15" s="238"/>
      <c r="G15" s="238"/>
      <c r="H15" s="229"/>
      <c r="I15" s="229"/>
      <c r="J15" s="265"/>
      <c r="K15" s="265"/>
      <c r="L15" s="79"/>
      <c r="M15" s="79"/>
      <c r="N15" s="79"/>
      <c r="O15" s="239"/>
      <c r="P15" s="239"/>
      <c r="Q15" s="239"/>
      <c r="R15" s="240"/>
      <c r="S15" s="240"/>
      <c r="T15" s="48"/>
      <c r="U15" s="48"/>
      <c r="V15" s="48"/>
      <c r="W15" s="48"/>
    </row>
    <row r="16" spans="1:33" x14ac:dyDescent="0.25">
      <c r="A16" s="2"/>
      <c r="B16" s="2"/>
      <c r="C16" s="746" t="s">
        <v>197</v>
      </c>
      <c r="D16" s="746"/>
      <c r="E16" s="237"/>
      <c r="F16" s="269" t="s">
        <v>410</v>
      </c>
      <c r="G16" s="238"/>
      <c r="H16" s="271">
        <v>219.67</v>
      </c>
      <c r="I16" s="229"/>
      <c r="J16" s="747"/>
      <c r="K16" s="748"/>
      <c r="L16" s="79"/>
      <c r="M16" s="79"/>
      <c r="N16" s="79"/>
      <c r="O16" s="458"/>
      <c r="P16" s="458"/>
      <c r="Q16" s="458"/>
      <c r="R16" s="464"/>
      <c r="S16" s="464"/>
      <c r="T16" s="2"/>
      <c r="U16" s="2"/>
      <c r="V16" s="2"/>
      <c r="W16" s="2"/>
    </row>
    <row r="17" spans="1:23" s="96" customFormat="1" ht="5.0999999999999996" customHeight="1" x14ac:dyDescent="0.25">
      <c r="A17" s="48"/>
      <c r="B17" s="48"/>
      <c r="C17" s="238"/>
      <c r="D17" s="238"/>
      <c r="E17" s="238"/>
      <c r="F17" s="238"/>
      <c r="G17" s="238"/>
      <c r="H17" s="229"/>
      <c r="I17" s="229"/>
      <c r="J17" s="265"/>
      <c r="K17" s="265"/>
      <c r="L17" s="79"/>
      <c r="M17" s="79"/>
      <c r="N17" s="79"/>
      <c r="O17" s="239"/>
      <c r="P17" s="239"/>
      <c r="Q17" s="239"/>
      <c r="R17" s="240"/>
      <c r="S17" s="240"/>
      <c r="T17" s="48"/>
      <c r="U17" s="48"/>
      <c r="V17" s="48"/>
      <c r="W17" s="48"/>
    </row>
    <row r="18" spans="1:23" x14ac:dyDescent="0.25">
      <c r="A18" s="2"/>
      <c r="B18" s="2"/>
      <c r="C18" s="746" t="s">
        <v>198</v>
      </c>
      <c r="D18" s="746"/>
      <c r="E18" s="237"/>
      <c r="F18" s="269" t="s">
        <v>410</v>
      </c>
      <c r="G18" s="238"/>
      <c r="H18" s="271">
        <v>262.14</v>
      </c>
      <c r="I18" s="229"/>
      <c r="J18" s="747"/>
      <c r="K18" s="748"/>
      <c r="L18" s="79"/>
      <c r="M18" s="79"/>
      <c r="N18" s="79"/>
      <c r="O18" s="458"/>
      <c r="P18" s="458"/>
      <c r="Q18" s="458"/>
      <c r="R18" s="461"/>
      <c r="S18" s="461"/>
      <c r="T18" s="2"/>
      <c r="U18" s="2"/>
      <c r="V18" s="2"/>
      <c r="W18" s="2"/>
    </row>
    <row r="19" spans="1:23" s="96" customFormat="1" ht="5.0999999999999996" customHeight="1" x14ac:dyDescent="0.25">
      <c r="A19" s="48"/>
      <c r="B19" s="48"/>
      <c r="C19" s="238"/>
      <c r="D19" s="238"/>
      <c r="E19" s="238"/>
      <c r="F19" s="238"/>
      <c r="G19" s="238"/>
      <c r="H19" s="229"/>
      <c r="I19" s="229"/>
      <c r="J19" s="265"/>
      <c r="K19" s="265"/>
      <c r="L19" s="79"/>
      <c r="M19" s="79"/>
      <c r="N19" s="79"/>
      <c r="O19" s="239"/>
      <c r="P19" s="239"/>
      <c r="Q19" s="239"/>
      <c r="R19" s="238"/>
      <c r="S19" s="238"/>
      <c r="T19" s="48"/>
      <c r="U19" s="48"/>
      <c r="V19" s="48"/>
      <c r="W19" s="48"/>
    </row>
    <row r="20" spans="1:23" x14ac:dyDescent="0.25">
      <c r="A20" s="2"/>
      <c r="B20" s="2"/>
      <c r="C20" s="746" t="s">
        <v>199</v>
      </c>
      <c r="D20" s="746"/>
      <c r="E20" s="237"/>
      <c r="F20" s="269" t="s">
        <v>410</v>
      </c>
      <c r="G20" s="238"/>
      <c r="H20" s="271">
        <v>304.62</v>
      </c>
      <c r="I20" s="229"/>
      <c r="J20" s="747"/>
      <c r="K20" s="748"/>
      <c r="L20" s="79"/>
      <c r="M20" s="79"/>
      <c r="N20" s="79"/>
      <c r="O20" s="458"/>
      <c r="P20" s="458"/>
      <c r="Q20" s="458"/>
      <c r="R20" s="461"/>
      <c r="S20" s="461"/>
      <c r="T20" s="2"/>
      <c r="U20" s="2"/>
      <c r="V20" s="2"/>
      <c r="W20" s="2"/>
    </row>
    <row r="21" spans="1:23" s="96" customFormat="1" ht="5.0999999999999996" customHeight="1" x14ac:dyDescent="0.25">
      <c r="A21" s="48"/>
      <c r="B21" s="48"/>
      <c r="C21" s="238"/>
      <c r="D21" s="238"/>
      <c r="E21" s="238"/>
      <c r="F21" s="238"/>
      <c r="G21" s="238"/>
      <c r="H21" s="229"/>
      <c r="I21" s="229"/>
      <c r="J21" s="265"/>
      <c r="K21" s="265"/>
      <c r="L21" s="79"/>
      <c r="M21" s="79"/>
      <c r="N21" s="79"/>
      <c r="O21" s="239"/>
      <c r="P21" s="239"/>
      <c r="Q21" s="239"/>
      <c r="R21" s="238"/>
      <c r="S21" s="238"/>
      <c r="T21" s="48"/>
      <c r="U21" s="48"/>
      <c r="V21" s="48"/>
      <c r="W21" s="48"/>
    </row>
    <row r="22" spans="1:23" x14ac:dyDescent="0.25">
      <c r="A22" s="2"/>
      <c r="B22" s="2"/>
      <c r="C22" s="746" t="s">
        <v>200</v>
      </c>
      <c r="D22" s="746"/>
      <c r="E22" s="237"/>
      <c r="F22" s="269" t="s">
        <v>410</v>
      </c>
      <c r="G22" s="238"/>
      <c r="H22" s="271">
        <v>347.08</v>
      </c>
      <c r="I22" s="229"/>
      <c r="J22" s="747"/>
      <c r="K22" s="748"/>
      <c r="L22" s="79"/>
      <c r="M22" s="79"/>
      <c r="N22" s="79"/>
      <c r="O22" s="458"/>
      <c r="P22" s="458"/>
      <c r="Q22" s="458"/>
      <c r="R22" s="464"/>
      <c r="S22" s="464"/>
      <c r="T22" s="2"/>
      <c r="U22" s="2"/>
      <c r="V22" s="2"/>
      <c r="W22" s="2"/>
    </row>
    <row r="23" spans="1:23" s="96" customFormat="1" ht="5.0999999999999996" customHeight="1" x14ac:dyDescent="0.25">
      <c r="A23" s="48"/>
      <c r="B23" s="48"/>
      <c r="C23" s="238"/>
      <c r="D23" s="238"/>
      <c r="E23" s="238"/>
      <c r="F23" s="238"/>
      <c r="G23" s="238"/>
      <c r="H23" s="229"/>
      <c r="I23" s="229"/>
      <c r="J23" s="265"/>
      <c r="K23" s="265"/>
      <c r="L23" s="79"/>
      <c r="M23" s="79"/>
      <c r="N23" s="79"/>
      <c r="O23" s="239"/>
      <c r="P23" s="239"/>
      <c r="Q23" s="239"/>
      <c r="R23" s="240"/>
      <c r="S23" s="240"/>
      <c r="T23" s="48"/>
      <c r="U23" s="48"/>
      <c r="V23" s="48"/>
      <c r="W23" s="48"/>
    </row>
    <row r="24" spans="1:23" x14ac:dyDescent="0.25">
      <c r="A24" s="2"/>
      <c r="B24" s="2"/>
      <c r="C24" s="746" t="s">
        <v>201</v>
      </c>
      <c r="D24" s="746"/>
      <c r="E24" s="237"/>
      <c r="F24" s="269" t="s">
        <v>410</v>
      </c>
      <c r="G24" s="238"/>
      <c r="H24" s="271">
        <v>389.56</v>
      </c>
      <c r="I24" s="229"/>
      <c r="J24" s="747"/>
      <c r="K24" s="748"/>
      <c r="L24" s="79"/>
      <c r="M24" s="79"/>
      <c r="N24" s="79"/>
      <c r="O24" s="458"/>
      <c r="P24" s="458"/>
      <c r="Q24" s="458"/>
      <c r="R24" s="464"/>
      <c r="S24" s="464"/>
      <c r="T24" s="2"/>
      <c r="U24" s="2"/>
      <c r="V24" s="2"/>
      <c r="W24" s="2"/>
    </row>
    <row r="25" spans="1:23" s="96" customFormat="1" ht="5.0999999999999996" customHeight="1" x14ac:dyDescent="0.25">
      <c r="A25" s="48"/>
      <c r="B25" s="48"/>
      <c r="C25" s="238"/>
      <c r="D25" s="238"/>
      <c r="E25" s="238"/>
      <c r="F25" s="238"/>
      <c r="G25" s="238"/>
      <c r="H25" s="229"/>
      <c r="I25" s="229"/>
      <c r="J25" s="265"/>
      <c r="K25" s="265"/>
      <c r="L25" s="79"/>
      <c r="M25" s="79"/>
      <c r="N25" s="79"/>
      <c r="O25" s="239"/>
      <c r="P25" s="239"/>
      <c r="Q25" s="239"/>
      <c r="R25" s="240"/>
      <c r="S25" s="240"/>
      <c r="T25" s="48"/>
      <c r="U25" s="48"/>
      <c r="V25" s="48"/>
      <c r="W25" s="48"/>
    </row>
    <row r="26" spans="1:23" x14ac:dyDescent="0.25">
      <c r="A26" s="2"/>
      <c r="B26" s="2"/>
      <c r="C26" s="750" t="s">
        <v>202</v>
      </c>
      <c r="D26" s="750"/>
      <c r="E26" s="107"/>
      <c r="F26" s="269" t="s">
        <v>410</v>
      </c>
      <c r="G26" s="238"/>
      <c r="H26" s="272">
        <v>432.03</v>
      </c>
      <c r="I26" s="265"/>
      <c r="J26" s="747"/>
      <c r="K26" s="74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96" customFormat="1" ht="5.0999999999999996" customHeight="1" x14ac:dyDescent="0.25">
      <c r="A27" s="48"/>
      <c r="B27" s="48"/>
      <c r="C27" s="264"/>
      <c r="D27" s="264"/>
      <c r="E27" s="264"/>
      <c r="F27" s="264"/>
      <c r="G27" s="264"/>
      <c r="H27" s="265"/>
      <c r="I27" s="265"/>
      <c r="J27" s="265"/>
      <c r="K27" s="265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3" s="125" customFormat="1" ht="15" customHeight="1" x14ac:dyDescent="0.25">
      <c r="A28" s="2"/>
      <c r="B28" s="2"/>
      <c r="C28" s="751" t="s">
        <v>203</v>
      </c>
      <c r="D28" s="752"/>
      <c r="E28" s="237"/>
      <c r="F28" s="270" t="s">
        <v>407</v>
      </c>
      <c r="G28" s="264"/>
      <c r="H28" s="106"/>
      <c r="I28" s="265"/>
      <c r="J28" s="760">
        <v>134.07</v>
      </c>
      <c r="K28" s="76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125" customFormat="1" ht="15" customHeight="1" x14ac:dyDescent="0.25">
      <c r="A29" s="2"/>
      <c r="B29" s="2"/>
      <c r="C29" s="753"/>
      <c r="D29" s="754"/>
      <c r="E29" s="237"/>
      <c r="F29" s="270" t="s">
        <v>408</v>
      </c>
      <c r="G29" s="264"/>
      <c r="H29" s="106"/>
      <c r="I29" s="265"/>
      <c r="J29" s="760">
        <v>638.91999999999996</v>
      </c>
      <c r="K29" s="76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customHeight="1" x14ac:dyDescent="0.25">
      <c r="A30" s="2"/>
      <c r="B30" s="2"/>
      <c r="C30" s="755"/>
      <c r="D30" s="756"/>
      <c r="E30" s="237"/>
      <c r="F30" s="270" t="s">
        <v>409</v>
      </c>
      <c r="G30" s="264"/>
      <c r="H30" s="106"/>
      <c r="I30" s="265"/>
      <c r="J30" s="760">
        <v>1239.8499999999999</v>
      </c>
      <c r="K30" s="76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s="96" customFormat="1" ht="5.0999999999999996" customHeight="1" x14ac:dyDescent="0.25">
      <c r="A31" s="48"/>
      <c r="B31" s="48"/>
      <c r="C31" s="238"/>
      <c r="D31" s="238"/>
      <c r="E31" s="238"/>
      <c r="F31" s="264"/>
      <c r="G31" s="264"/>
      <c r="H31" s="265"/>
      <c r="I31" s="265"/>
      <c r="J31" s="229"/>
      <c r="K31" s="229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3" x14ac:dyDescent="0.25">
      <c r="A32" s="2"/>
      <c r="B32" s="2"/>
      <c r="C32" s="750" t="s">
        <v>204</v>
      </c>
      <c r="D32" s="750"/>
      <c r="E32" s="107"/>
      <c r="F32" s="273" t="s">
        <v>407</v>
      </c>
      <c r="G32" s="264"/>
      <c r="H32" s="272">
        <v>167.83</v>
      </c>
      <c r="I32" s="265"/>
      <c r="J32" s="747"/>
      <c r="K32" s="74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33" s="96" customFormat="1" ht="5.0999999999999996" customHeight="1" x14ac:dyDescent="0.25">
      <c r="A33" s="48"/>
      <c r="B33" s="48"/>
      <c r="C33" s="264"/>
      <c r="D33" s="264"/>
      <c r="E33" s="264"/>
      <c r="F33" s="264"/>
      <c r="G33" s="264"/>
      <c r="H33" s="265"/>
      <c r="I33" s="265"/>
      <c r="J33" s="265"/>
      <c r="K33" s="265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</row>
    <row r="34" spans="1:33" s="125" customFormat="1" x14ac:dyDescent="0.25">
      <c r="A34" s="2"/>
      <c r="B34" s="2"/>
      <c r="C34" s="751" t="s">
        <v>206</v>
      </c>
      <c r="D34" s="752"/>
      <c r="E34" s="237"/>
      <c r="F34" s="270" t="s">
        <v>407</v>
      </c>
      <c r="G34" s="264"/>
      <c r="H34" s="106"/>
      <c r="I34" s="265"/>
      <c r="J34" s="761">
        <v>262.82</v>
      </c>
      <c r="K34" s="76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33" s="125" customFormat="1" x14ac:dyDescent="0.25">
      <c r="A35" s="2"/>
      <c r="B35" s="2"/>
      <c r="C35" s="753"/>
      <c r="D35" s="754"/>
      <c r="E35" s="237"/>
      <c r="F35" s="270" t="s">
        <v>408</v>
      </c>
      <c r="G35" s="264"/>
      <c r="H35" s="106"/>
      <c r="I35" s="265"/>
      <c r="J35" s="761">
        <v>1239.8499999999999</v>
      </c>
      <c r="K35" s="76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33" x14ac:dyDescent="0.25">
      <c r="A36" s="2"/>
      <c r="B36" s="2"/>
      <c r="C36" s="755"/>
      <c r="D36" s="756"/>
      <c r="E36" s="237"/>
      <c r="F36" s="270" t="s">
        <v>409</v>
      </c>
      <c r="G36" s="264"/>
      <c r="H36" s="106"/>
      <c r="I36" s="265"/>
      <c r="J36" s="760">
        <v>2397.5300000000002</v>
      </c>
      <c r="K36" s="76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33" s="96" customFormat="1" ht="5.0999999999999996" customHeight="1" x14ac:dyDescent="0.25">
      <c r="A37" s="48"/>
      <c r="B37" s="48"/>
      <c r="C37" s="264"/>
      <c r="D37" s="264"/>
      <c r="E37" s="264"/>
      <c r="F37" s="264"/>
      <c r="G37" s="264"/>
      <c r="H37" s="265"/>
      <c r="I37" s="265"/>
      <c r="J37" s="229"/>
      <c r="K37" s="229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1:33" x14ac:dyDescent="0.25">
      <c r="A38" s="2"/>
      <c r="B38" s="2"/>
      <c r="C38" s="750" t="s">
        <v>205</v>
      </c>
      <c r="D38" s="750"/>
      <c r="E38" s="107"/>
      <c r="F38" s="273" t="s">
        <v>407</v>
      </c>
      <c r="G38" s="264"/>
      <c r="H38" s="272">
        <v>371.36</v>
      </c>
      <c r="I38" s="265"/>
      <c r="J38" s="747"/>
      <c r="K38" s="74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33" s="96" customFormat="1" ht="5.0999999999999996" customHeight="1" x14ac:dyDescent="0.25">
      <c r="A39" s="48"/>
      <c r="B39" s="48"/>
      <c r="C39" s="264"/>
      <c r="D39" s="264"/>
      <c r="E39" s="264"/>
      <c r="F39" s="264"/>
      <c r="G39" s="264"/>
      <c r="H39" s="265"/>
      <c r="I39" s="265"/>
      <c r="J39" s="265"/>
      <c r="K39" s="265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1:33" s="125" customFormat="1" x14ac:dyDescent="0.25">
      <c r="A40" s="2"/>
      <c r="B40" s="2"/>
      <c r="C40" s="751" t="s">
        <v>207</v>
      </c>
      <c r="D40" s="752"/>
      <c r="E40" s="237"/>
      <c r="F40" s="270" t="s">
        <v>407</v>
      </c>
      <c r="G40" s="264"/>
      <c r="H40" s="106"/>
      <c r="I40" s="265"/>
      <c r="J40" s="761">
        <v>390.58</v>
      </c>
      <c r="K40" s="76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33" s="125" customFormat="1" x14ac:dyDescent="0.25">
      <c r="A41" s="2"/>
      <c r="B41" s="2"/>
      <c r="C41" s="753"/>
      <c r="D41" s="754"/>
      <c r="E41" s="237"/>
      <c r="F41" s="270" t="s">
        <v>408</v>
      </c>
      <c r="G41" s="264"/>
      <c r="H41" s="106"/>
      <c r="I41" s="265"/>
      <c r="J41" s="761">
        <v>1830.62</v>
      </c>
      <c r="K41" s="76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33" x14ac:dyDescent="0.25">
      <c r="A42" s="2"/>
      <c r="B42" s="2"/>
      <c r="C42" s="755"/>
      <c r="D42" s="756"/>
      <c r="E42" s="237"/>
      <c r="F42" s="270" t="s">
        <v>409</v>
      </c>
      <c r="G42" s="264"/>
      <c r="H42" s="106"/>
      <c r="I42" s="265"/>
      <c r="J42" s="760">
        <v>3531.35</v>
      </c>
      <c r="K42" s="76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33" x14ac:dyDescent="0.25">
      <c r="A43" s="2"/>
      <c r="B43" s="2"/>
      <c r="C43" s="107"/>
      <c r="D43" s="107"/>
      <c r="E43" s="107"/>
      <c r="F43" s="107"/>
      <c r="G43" s="264"/>
      <c r="H43" s="109"/>
      <c r="I43" s="265"/>
      <c r="J43" s="108"/>
      <c r="K43" s="10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33" x14ac:dyDescent="0.25">
      <c r="A44" s="2"/>
      <c r="B44" s="2"/>
      <c r="C44" s="107"/>
      <c r="D44" s="107"/>
      <c r="E44" s="107"/>
      <c r="F44" s="107"/>
      <c r="G44" s="264"/>
      <c r="H44" s="109"/>
      <c r="I44" s="265"/>
      <c r="J44" s="108"/>
      <c r="K44" s="10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33" ht="15.75" thickBot="1" x14ac:dyDescent="0.3">
      <c r="A45" s="2"/>
      <c r="B45" s="2"/>
      <c r="C45" s="2"/>
      <c r="D45" s="2"/>
      <c r="E45" s="25"/>
      <c r="F45" s="2"/>
      <c r="G45" s="48"/>
      <c r="H45" s="2"/>
      <c r="I45" s="4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33" ht="15.75" x14ac:dyDescent="0.25">
      <c r="A46" s="2"/>
      <c r="B46" s="397" t="s">
        <v>208</v>
      </c>
      <c r="C46" s="398"/>
      <c r="D46" s="398"/>
      <c r="E46" s="398"/>
      <c r="F46" s="398"/>
      <c r="G46" s="398"/>
      <c r="H46" s="398"/>
      <c r="I46" s="398"/>
      <c r="J46" s="398"/>
      <c r="K46" s="22"/>
      <c r="L46" s="22"/>
      <c r="M46" s="22"/>
      <c r="N46" s="22"/>
      <c r="O46" s="22"/>
      <c r="P46" s="110"/>
      <c r="Q46" s="110"/>
      <c r="R46" s="110"/>
      <c r="S46" s="110"/>
      <c r="T46" s="110"/>
      <c r="U46" s="110"/>
      <c r="V46" s="110"/>
      <c r="W46" s="22"/>
      <c r="X46" s="223"/>
      <c r="Y46" s="223"/>
      <c r="Z46" s="223"/>
      <c r="AA46" s="223"/>
      <c r="AB46" s="223"/>
      <c r="AC46" s="223"/>
      <c r="AD46" s="223"/>
      <c r="AE46" s="223"/>
      <c r="AF46" s="223"/>
      <c r="AG46" s="224"/>
    </row>
    <row r="47" spans="1:33" ht="15.75" x14ac:dyDescent="0.25">
      <c r="A47" s="2"/>
      <c r="B47" s="24"/>
      <c r="C47" s="25"/>
      <c r="D47" s="25"/>
      <c r="E47" s="25"/>
      <c r="F47" s="25"/>
      <c r="G47" s="48"/>
      <c r="H47" s="25"/>
      <c r="I47" s="48"/>
      <c r="J47" s="25"/>
      <c r="K47" s="25"/>
      <c r="L47" s="25"/>
      <c r="M47" s="25"/>
      <c r="N47" s="25"/>
      <c r="O47" s="25"/>
      <c r="P47" s="48"/>
      <c r="Q47" s="48"/>
      <c r="R47" s="48"/>
      <c r="S47" s="48"/>
      <c r="T47" s="48"/>
      <c r="U47" s="49"/>
      <c r="V47" s="49"/>
      <c r="W47" s="25"/>
      <c r="X47" s="95"/>
      <c r="Y47" s="95"/>
      <c r="Z47" s="95"/>
      <c r="AA47" s="95"/>
      <c r="AB47" s="95"/>
      <c r="AC47" s="95"/>
      <c r="AD47" s="95"/>
      <c r="AE47" s="95"/>
      <c r="AF47" s="95"/>
      <c r="AG47" s="99"/>
    </row>
    <row r="48" spans="1:33" ht="15.75" x14ac:dyDescent="0.25">
      <c r="A48" s="2"/>
      <c r="B48" s="24"/>
      <c r="C48" s="93"/>
      <c r="D48" s="757" t="s">
        <v>209</v>
      </c>
      <c r="E48" s="757"/>
      <c r="F48" s="757"/>
      <c r="G48" s="757"/>
      <c r="H48" s="757"/>
      <c r="I48" s="757"/>
      <c r="J48" s="757"/>
      <c r="K48" s="757"/>
      <c r="L48" s="757"/>
      <c r="M48" s="757"/>
      <c r="N48" s="757"/>
      <c r="O48" s="757"/>
      <c r="P48" s="757"/>
      <c r="Q48" s="757"/>
      <c r="R48" s="757"/>
      <c r="S48" s="48"/>
      <c r="T48" s="48"/>
      <c r="U48" s="111"/>
      <c r="V48" s="111"/>
      <c r="W48" s="25"/>
      <c r="X48" s="95"/>
      <c r="Y48" s="95"/>
      <c r="Z48" s="95"/>
      <c r="AA48" s="95"/>
      <c r="AB48" s="95"/>
      <c r="AC48" s="95"/>
      <c r="AD48" s="95"/>
      <c r="AE48" s="95"/>
      <c r="AF48" s="95"/>
      <c r="AG48" s="99"/>
    </row>
    <row r="49" spans="1:33" x14ac:dyDescent="0.25">
      <c r="A49" s="2"/>
      <c r="B49" s="24"/>
      <c r="C49" s="25"/>
      <c r="D49" s="25"/>
      <c r="E49" s="25"/>
      <c r="F49" s="25"/>
      <c r="G49" s="48"/>
      <c r="H49" s="25"/>
      <c r="I49" s="48"/>
      <c r="J49" s="25"/>
      <c r="K49" s="25"/>
      <c r="L49" s="25"/>
      <c r="M49" s="25"/>
      <c r="N49" s="25"/>
      <c r="O49" s="25"/>
      <c r="P49" s="48"/>
      <c r="Q49" s="48"/>
      <c r="R49" s="48"/>
      <c r="S49" s="48"/>
      <c r="T49" s="48"/>
      <c r="U49" s="111"/>
      <c r="V49" s="111"/>
      <c r="W49" s="25"/>
      <c r="X49" s="95"/>
      <c r="Y49" s="95"/>
      <c r="Z49" s="95"/>
      <c r="AA49" s="95"/>
      <c r="AB49" s="95"/>
      <c r="AC49" s="95"/>
      <c r="AD49" s="95"/>
      <c r="AE49" s="95"/>
      <c r="AF49" s="95"/>
      <c r="AG49" s="99"/>
    </row>
    <row r="50" spans="1:33" ht="15.75" thickBot="1" x14ac:dyDescent="0.3">
      <c r="A50" s="2"/>
      <c r="B50" s="27"/>
      <c r="C50" s="41"/>
      <c r="D50" s="41"/>
      <c r="E50" s="41"/>
      <c r="F50" s="41"/>
      <c r="G50" s="65"/>
      <c r="H50" s="41"/>
      <c r="I50" s="65"/>
      <c r="J50" s="42"/>
      <c r="K50" s="42"/>
      <c r="L50" s="43"/>
      <c r="M50" s="43"/>
      <c r="N50" s="44"/>
      <c r="O50" s="44"/>
      <c r="P50" s="68"/>
      <c r="Q50" s="68"/>
      <c r="R50" s="69"/>
      <c r="S50" s="69"/>
      <c r="T50" s="70"/>
      <c r="U50" s="160"/>
      <c r="V50" s="70"/>
      <c r="W50" s="28"/>
      <c r="X50" s="112"/>
      <c r="Y50" s="112"/>
      <c r="Z50" s="112"/>
      <c r="AA50" s="112"/>
      <c r="AB50" s="112"/>
      <c r="AC50" s="112"/>
      <c r="AD50" s="112"/>
      <c r="AE50" s="112"/>
      <c r="AF50" s="112"/>
      <c r="AG50" s="103"/>
    </row>
    <row r="51" spans="1:33" x14ac:dyDescent="0.25">
      <c r="A51" s="2"/>
      <c r="B51" s="2"/>
      <c r="C51" s="31"/>
      <c r="D51" s="31"/>
      <c r="E51" s="237"/>
      <c r="F51" s="237"/>
      <c r="G51" s="238"/>
      <c r="H51" s="31"/>
      <c r="I51" s="238"/>
      <c r="J51" s="34"/>
      <c r="K51" s="34"/>
      <c r="L51" s="35"/>
      <c r="M51" s="35"/>
      <c r="N51" s="36"/>
      <c r="O51" s="36"/>
      <c r="P51" s="39"/>
      <c r="Q51" s="39"/>
      <c r="R51" s="40"/>
      <c r="S51" s="40"/>
      <c r="T51" s="2"/>
      <c r="U51" s="36"/>
      <c r="V51" s="2"/>
      <c r="W51" s="2"/>
    </row>
    <row r="52" spans="1:33" x14ac:dyDescent="0.25">
      <c r="A52" s="2"/>
      <c r="B52" s="2"/>
      <c r="C52" s="31"/>
      <c r="D52" s="31"/>
      <c r="E52" s="237"/>
      <c r="F52" s="237"/>
      <c r="G52" s="238"/>
      <c r="H52" s="31"/>
      <c r="I52" s="238"/>
      <c r="J52" s="34"/>
      <c r="K52" s="34"/>
      <c r="L52" s="35"/>
      <c r="M52" s="35"/>
      <c r="N52" s="36"/>
      <c r="O52" s="36"/>
      <c r="P52" s="39"/>
      <c r="Q52" s="39"/>
      <c r="R52" s="40"/>
      <c r="S52" s="40"/>
      <c r="T52" s="2"/>
      <c r="U52" s="36"/>
      <c r="V52" s="2"/>
      <c r="W52" s="2"/>
    </row>
    <row r="53" spans="1:33" ht="15.75" thickBot="1" x14ac:dyDescent="0.3">
      <c r="A53" s="25"/>
      <c r="B53" s="25"/>
      <c r="C53" s="25"/>
      <c r="D53" s="25"/>
      <c r="E53" s="25"/>
      <c r="F53" s="25"/>
      <c r="G53" s="48"/>
      <c r="H53" s="25"/>
      <c r="I53" s="48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spans="1:33" ht="15.75" x14ac:dyDescent="0.25">
      <c r="A54" s="25"/>
      <c r="B54" s="397" t="s">
        <v>210</v>
      </c>
      <c r="C54" s="398"/>
      <c r="D54" s="398"/>
      <c r="E54" s="398"/>
      <c r="F54" s="398"/>
      <c r="G54" s="398"/>
      <c r="H54" s="398"/>
      <c r="I54" s="398"/>
      <c r="J54" s="398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3"/>
      <c r="Y54" s="223"/>
      <c r="Z54" s="223"/>
      <c r="AA54" s="223"/>
      <c r="AB54" s="223"/>
      <c r="AC54" s="223"/>
      <c r="AD54" s="223"/>
      <c r="AE54" s="223"/>
      <c r="AF54" s="223"/>
      <c r="AG54" s="224"/>
    </row>
    <row r="55" spans="1:33" ht="15" customHeight="1" x14ac:dyDescent="0.25">
      <c r="A55" s="25"/>
      <c r="B55" s="24"/>
      <c r="C55" s="25"/>
      <c r="D55" s="25"/>
      <c r="E55" s="25"/>
      <c r="F55" s="25"/>
      <c r="G55" s="48"/>
      <c r="H55" s="25"/>
      <c r="I55" s="48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49"/>
      <c r="V55" s="49"/>
      <c r="W55" s="25"/>
      <c r="X55" s="95"/>
      <c r="Y55" s="95"/>
      <c r="Z55" s="95"/>
      <c r="AA55" s="95"/>
      <c r="AB55" s="95"/>
      <c r="AC55" s="95"/>
      <c r="AD55" s="95"/>
      <c r="AE55" s="95"/>
      <c r="AF55" s="95"/>
      <c r="AG55" s="99"/>
    </row>
    <row r="56" spans="1:33" ht="15.75" thickBot="1" x14ac:dyDescent="0.3">
      <c r="A56" s="25"/>
      <c r="B56" s="24"/>
      <c r="C56" s="25"/>
      <c r="D56" s="25"/>
      <c r="E56" s="25"/>
      <c r="F56" s="25"/>
      <c r="G56" s="48"/>
      <c r="H56" s="25"/>
      <c r="I56" s="48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111"/>
      <c r="V56" s="111"/>
      <c r="W56" s="25"/>
      <c r="X56" s="95"/>
      <c r="Y56" s="95"/>
      <c r="Z56" s="95"/>
      <c r="AA56" s="95"/>
      <c r="AB56" s="95"/>
      <c r="AC56" s="95"/>
      <c r="AD56" s="95"/>
      <c r="AE56" s="95"/>
      <c r="AF56" s="95"/>
      <c r="AG56" s="99"/>
    </row>
    <row r="57" spans="1:33" ht="15" customHeight="1" x14ac:dyDescent="0.25">
      <c r="A57" s="25"/>
      <c r="B57" s="24"/>
      <c r="C57" s="25"/>
      <c r="D57" s="25"/>
      <c r="E57" s="25"/>
      <c r="F57" s="25"/>
      <c r="G57" s="48"/>
      <c r="H57" s="25"/>
      <c r="I57" s="48"/>
      <c r="J57" s="412" t="s">
        <v>419</v>
      </c>
      <c r="K57" s="443"/>
      <c r="L57" s="443" t="s">
        <v>41</v>
      </c>
      <c r="M57" s="443"/>
      <c r="N57" s="443" t="s">
        <v>171</v>
      </c>
      <c r="O57" s="443"/>
      <c r="P57" s="443" t="s">
        <v>62</v>
      </c>
      <c r="Q57" s="443"/>
      <c r="R57" s="758" t="s">
        <v>211</v>
      </c>
      <c r="S57" s="417"/>
      <c r="T57" s="25"/>
      <c r="U57" s="785"/>
      <c r="V57" s="785"/>
      <c r="W57" s="785"/>
      <c r="X57" s="785"/>
      <c r="Y57" s="785"/>
      <c r="Z57" s="785"/>
      <c r="AA57" s="785"/>
      <c r="AB57" s="785"/>
      <c r="AC57" s="785"/>
      <c r="AD57" s="95"/>
      <c r="AE57" s="95"/>
      <c r="AF57" s="95"/>
      <c r="AG57" s="99"/>
    </row>
    <row r="58" spans="1:33" ht="66" customHeight="1" thickBot="1" x14ac:dyDescent="0.3">
      <c r="A58" s="25"/>
      <c r="B58" s="24"/>
      <c r="C58" s="25"/>
      <c r="D58" s="25"/>
      <c r="E58" s="25"/>
      <c r="F58" s="25"/>
      <c r="G58" s="48"/>
      <c r="H58" s="25"/>
      <c r="I58" s="48"/>
      <c r="J58" s="414"/>
      <c r="K58" s="444"/>
      <c r="L58" s="444"/>
      <c r="M58" s="444"/>
      <c r="N58" s="444"/>
      <c r="O58" s="444"/>
      <c r="P58" s="444"/>
      <c r="Q58" s="444"/>
      <c r="R58" s="759"/>
      <c r="S58" s="419"/>
      <c r="T58" s="25"/>
      <c r="U58" s="780" t="s">
        <v>415</v>
      </c>
      <c r="V58" s="780"/>
      <c r="W58" s="780"/>
      <c r="X58" s="780"/>
      <c r="Y58" s="780"/>
      <c r="Z58" s="95"/>
      <c r="AA58" s="95"/>
      <c r="AB58" s="780" t="s">
        <v>416</v>
      </c>
      <c r="AC58" s="780"/>
      <c r="AD58" s="780"/>
      <c r="AE58" s="780"/>
      <c r="AF58" s="780"/>
      <c r="AG58" s="99"/>
    </row>
    <row r="59" spans="1:33" ht="20.100000000000001" customHeight="1" x14ac:dyDescent="0.25">
      <c r="A59" s="25"/>
      <c r="B59" s="24"/>
      <c r="C59" s="412" t="s">
        <v>411</v>
      </c>
      <c r="D59" s="443"/>
      <c r="E59" s="413"/>
      <c r="F59" s="412" t="s">
        <v>417</v>
      </c>
      <c r="G59" s="413"/>
      <c r="H59" s="412" t="s">
        <v>212</v>
      </c>
      <c r="I59" s="413"/>
      <c r="J59" s="763">
        <v>1</v>
      </c>
      <c r="K59" s="507"/>
      <c r="L59" s="508"/>
      <c r="M59" s="508"/>
      <c r="N59" s="509">
        <f>L59*J59</f>
        <v>0</v>
      </c>
      <c r="O59" s="509"/>
      <c r="P59" s="515"/>
      <c r="Q59" s="515"/>
      <c r="R59" s="627"/>
      <c r="S59" s="596"/>
      <c r="T59" s="25"/>
      <c r="U59" s="95"/>
      <c r="V59" s="95"/>
      <c r="W59" s="95"/>
      <c r="X59" s="95"/>
      <c r="Y59" s="95"/>
      <c r="Z59" s="95"/>
      <c r="AA59" s="774"/>
      <c r="AB59" s="95"/>
      <c r="AC59" s="95"/>
      <c r="AD59" s="95"/>
      <c r="AE59" s="95"/>
      <c r="AF59" s="95"/>
      <c r="AG59" s="99"/>
    </row>
    <row r="60" spans="1:33" ht="20.100000000000001" customHeight="1" x14ac:dyDescent="0.25">
      <c r="A60" s="25"/>
      <c r="B60" s="24"/>
      <c r="C60" s="532"/>
      <c r="D60" s="366"/>
      <c r="E60" s="768"/>
      <c r="F60" s="532"/>
      <c r="G60" s="768"/>
      <c r="H60" s="532"/>
      <c r="I60" s="768"/>
      <c r="J60" s="764"/>
      <c r="K60" s="367"/>
      <c r="L60" s="368"/>
      <c r="M60" s="368"/>
      <c r="N60" s="365"/>
      <c r="O60" s="365"/>
      <c r="P60" s="388"/>
      <c r="Q60" s="388"/>
      <c r="R60" s="382"/>
      <c r="S60" s="765"/>
      <c r="T60" s="25"/>
      <c r="U60" s="213"/>
      <c r="V60" s="213"/>
      <c r="W60" s="781" t="s">
        <v>413</v>
      </c>
      <c r="X60" s="215"/>
      <c r="Y60" s="781" t="s">
        <v>414</v>
      </c>
      <c r="Z60" s="216"/>
      <c r="AA60" s="774"/>
      <c r="AB60" s="213"/>
      <c r="AC60" s="213"/>
      <c r="AD60" s="781" t="s">
        <v>413</v>
      </c>
      <c r="AE60" s="215"/>
      <c r="AF60" s="781" t="s">
        <v>414</v>
      </c>
      <c r="AG60" s="99"/>
    </row>
    <row r="61" spans="1:33" ht="20.100000000000001" customHeight="1" x14ac:dyDescent="0.25">
      <c r="A61" s="25"/>
      <c r="B61" s="24"/>
      <c r="C61" s="532"/>
      <c r="D61" s="366"/>
      <c r="E61" s="768"/>
      <c r="F61" s="532"/>
      <c r="G61" s="768"/>
      <c r="H61" s="532" t="s">
        <v>213</v>
      </c>
      <c r="I61" s="768"/>
      <c r="J61" s="764">
        <v>1</v>
      </c>
      <c r="K61" s="367"/>
      <c r="L61" s="368"/>
      <c r="M61" s="368"/>
      <c r="N61" s="365">
        <f t="shared" ref="N61" si="0">L61*J61</f>
        <v>0</v>
      </c>
      <c r="O61" s="365"/>
      <c r="P61" s="369" t="e">
        <f>((N59-N61)/N59)*100</f>
        <v>#DIV/0!</v>
      </c>
      <c r="Q61" s="369"/>
      <c r="R61" s="375">
        <f>N59-N61</f>
        <v>0</v>
      </c>
      <c r="S61" s="743"/>
      <c r="T61" s="25"/>
      <c r="U61" s="95"/>
      <c r="V61" s="214"/>
      <c r="W61" s="782"/>
      <c r="X61" s="210"/>
      <c r="Y61" s="782"/>
      <c r="Z61" s="216"/>
      <c r="AA61" s="95"/>
      <c r="AB61" s="95"/>
      <c r="AC61" s="214"/>
      <c r="AD61" s="782"/>
      <c r="AE61" s="210"/>
      <c r="AF61" s="782"/>
      <c r="AG61" s="99"/>
    </row>
    <row r="62" spans="1:33" ht="20.100000000000001" customHeight="1" thickBot="1" x14ac:dyDescent="0.3">
      <c r="A62" s="25"/>
      <c r="B62" s="24"/>
      <c r="C62" s="532"/>
      <c r="D62" s="366"/>
      <c r="E62" s="768"/>
      <c r="F62" s="414"/>
      <c r="G62" s="415"/>
      <c r="H62" s="414"/>
      <c r="I62" s="415"/>
      <c r="J62" s="766"/>
      <c r="K62" s="767"/>
      <c r="L62" s="740"/>
      <c r="M62" s="740"/>
      <c r="N62" s="741"/>
      <c r="O62" s="741"/>
      <c r="P62" s="742"/>
      <c r="Q62" s="742"/>
      <c r="R62" s="744"/>
      <c r="S62" s="745"/>
      <c r="T62" s="25"/>
      <c r="U62" s="783" t="s">
        <v>8</v>
      </c>
      <c r="V62" s="214"/>
      <c r="W62" s="772">
        <f>H38</f>
        <v>371.36</v>
      </c>
      <c r="X62" s="36"/>
      <c r="Y62" s="772">
        <f>2*H38</f>
        <v>742.72</v>
      </c>
      <c r="Z62" s="216"/>
      <c r="AA62" s="95"/>
      <c r="AB62" s="783" t="s">
        <v>8</v>
      </c>
      <c r="AC62" s="214"/>
      <c r="AD62" s="772">
        <f>30*H38</f>
        <v>11140.800000000001</v>
      </c>
      <c r="AE62" s="36"/>
      <c r="AF62" s="772">
        <f>60*H38</f>
        <v>22281.600000000002</v>
      </c>
      <c r="AG62" s="99"/>
    </row>
    <row r="63" spans="1:33" s="125" customFormat="1" ht="20.100000000000001" customHeight="1" x14ac:dyDescent="0.25">
      <c r="A63" s="25"/>
      <c r="B63" s="24"/>
      <c r="C63" s="532"/>
      <c r="D63" s="366"/>
      <c r="E63" s="768"/>
      <c r="F63" s="412" t="s">
        <v>418</v>
      </c>
      <c r="G63" s="413"/>
      <c r="H63" s="412" t="s">
        <v>212</v>
      </c>
      <c r="I63" s="413"/>
      <c r="J63" s="763">
        <v>2</v>
      </c>
      <c r="K63" s="507"/>
      <c r="L63" s="508"/>
      <c r="M63" s="508"/>
      <c r="N63" s="509">
        <f>L63*J63</f>
        <v>0</v>
      </c>
      <c r="O63" s="509"/>
      <c r="P63" s="515"/>
      <c r="Q63" s="515"/>
      <c r="R63" s="627"/>
      <c r="S63" s="596"/>
      <c r="T63" s="25"/>
      <c r="U63" s="784"/>
      <c r="V63" s="63"/>
      <c r="W63" s="773"/>
      <c r="X63" s="36"/>
      <c r="Y63" s="773"/>
      <c r="Z63" s="216"/>
      <c r="AA63" s="95"/>
      <c r="AB63" s="784"/>
      <c r="AC63" s="63"/>
      <c r="AD63" s="773"/>
      <c r="AE63" s="36"/>
      <c r="AF63" s="773"/>
      <c r="AG63" s="99"/>
    </row>
    <row r="64" spans="1:33" s="125" customFormat="1" ht="20.100000000000001" customHeight="1" x14ac:dyDescent="0.25">
      <c r="A64" s="25"/>
      <c r="B64" s="24"/>
      <c r="C64" s="532"/>
      <c r="D64" s="366"/>
      <c r="E64" s="768"/>
      <c r="F64" s="532"/>
      <c r="G64" s="768"/>
      <c r="H64" s="532"/>
      <c r="I64" s="768"/>
      <c r="J64" s="764"/>
      <c r="K64" s="367"/>
      <c r="L64" s="368"/>
      <c r="M64" s="368"/>
      <c r="N64" s="365"/>
      <c r="O64" s="365"/>
      <c r="P64" s="388"/>
      <c r="Q64" s="388"/>
      <c r="R64" s="382"/>
      <c r="S64" s="765"/>
      <c r="T64" s="25"/>
      <c r="U64" s="775" t="s">
        <v>105</v>
      </c>
      <c r="V64" s="214"/>
      <c r="W64" s="772">
        <f>J34</f>
        <v>262.82</v>
      </c>
      <c r="X64" s="36"/>
      <c r="Y64" s="772">
        <f>2*J34</f>
        <v>525.64</v>
      </c>
      <c r="Z64" s="95"/>
      <c r="AA64" s="95"/>
      <c r="AB64" s="775" t="s">
        <v>105</v>
      </c>
      <c r="AC64" s="214"/>
      <c r="AD64" s="772">
        <f>3*J36</f>
        <v>7192.59</v>
      </c>
      <c r="AE64" s="36"/>
      <c r="AF64" s="772">
        <f>3*J36*2</f>
        <v>14385.18</v>
      </c>
      <c r="AG64" s="99"/>
    </row>
    <row r="65" spans="1:33" s="125" customFormat="1" ht="20.100000000000001" customHeight="1" x14ac:dyDescent="0.25">
      <c r="A65" s="25"/>
      <c r="B65" s="24"/>
      <c r="C65" s="532"/>
      <c r="D65" s="366"/>
      <c r="E65" s="768"/>
      <c r="F65" s="532"/>
      <c r="G65" s="768"/>
      <c r="H65" s="532" t="s">
        <v>213</v>
      </c>
      <c r="I65" s="768"/>
      <c r="J65" s="764">
        <v>2</v>
      </c>
      <c r="K65" s="367"/>
      <c r="L65" s="368"/>
      <c r="M65" s="368"/>
      <c r="N65" s="365">
        <f t="shared" ref="N65" si="1">L65*J65</f>
        <v>0</v>
      </c>
      <c r="O65" s="365"/>
      <c r="P65" s="369" t="e">
        <f>((N63-N65)/N63)*100</f>
        <v>#DIV/0!</v>
      </c>
      <c r="Q65" s="369"/>
      <c r="R65" s="375">
        <f>N63-N65</f>
        <v>0</v>
      </c>
      <c r="S65" s="743"/>
      <c r="T65" s="25"/>
      <c r="U65" s="776"/>
      <c r="V65" s="78"/>
      <c r="W65" s="773"/>
      <c r="X65" s="274"/>
      <c r="Y65" s="773"/>
      <c r="Z65" s="95"/>
      <c r="AA65" s="95"/>
      <c r="AB65" s="776"/>
      <c r="AC65" s="78"/>
      <c r="AD65" s="773"/>
      <c r="AE65" s="274"/>
      <c r="AF65" s="773"/>
      <c r="AG65" s="99"/>
    </row>
    <row r="66" spans="1:33" ht="20.100000000000001" customHeight="1" thickBot="1" x14ac:dyDescent="0.3">
      <c r="A66" s="25"/>
      <c r="B66" s="24"/>
      <c r="C66" s="414"/>
      <c r="D66" s="444"/>
      <c r="E66" s="415"/>
      <c r="F66" s="414"/>
      <c r="G66" s="415"/>
      <c r="H66" s="414"/>
      <c r="I66" s="415"/>
      <c r="J66" s="766"/>
      <c r="K66" s="767"/>
      <c r="L66" s="740"/>
      <c r="M66" s="740"/>
      <c r="N66" s="741"/>
      <c r="O66" s="741"/>
      <c r="P66" s="742"/>
      <c r="Q66" s="742"/>
      <c r="R66" s="744"/>
      <c r="S66" s="745"/>
      <c r="T66" s="25"/>
      <c r="U66" s="474" t="s">
        <v>332</v>
      </c>
      <c r="V66" s="78"/>
      <c r="W66" s="777">
        <f>W62-W64</f>
        <v>108.54000000000002</v>
      </c>
      <c r="X66" s="275"/>
      <c r="Y66" s="777">
        <f>Y62-Y64</f>
        <v>217.08000000000004</v>
      </c>
      <c r="Z66" s="95"/>
      <c r="AA66" s="95"/>
      <c r="AB66" s="474" t="s">
        <v>332</v>
      </c>
      <c r="AC66" s="78"/>
      <c r="AD66" s="777">
        <f>AD62-AD64</f>
        <v>3948.2100000000009</v>
      </c>
      <c r="AE66" s="275"/>
      <c r="AF66" s="777">
        <f>AF62-AF64</f>
        <v>7896.4200000000019</v>
      </c>
      <c r="AG66" s="99"/>
    </row>
    <row r="67" spans="1:33" s="125" customFormat="1" ht="15" customHeight="1" x14ac:dyDescent="0.25">
      <c r="A67" s="25"/>
      <c r="B67" s="24"/>
      <c r="C67" s="237"/>
      <c r="D67" s="237"/>
      <c r="E67" s="237"/>
      <c r="F67" s="237"/>
      <c r="G67" s="237"/>
      <c r="H67" s="237"/>
      <c r="I67" s="237"/>
      <c r="J67" s="34"/>
      <c r="K67" s="34"/>
      <c r="L67" s="35"/>
      <c r="M67" s="35"/>
      <c r="N67" s="36"/>
      <c r="O67" s="36"/>
      <c r="P67" s="234"/>
      <c r="Q67" s="234"/>
      <c r="R67" s="235"/>
      <c r="S67" s="235"/>
      <c r="T67" s="25"/>
      <c r="U67" s="475"/>
      <c r="V67" s="78"/>
      <c r="W67" s="778"/>
      <c r="X67" s="275"/>
      <c r="Y67" s="778"/>
      <c r="Z67" s="95"/>
      <c r="AA67" s="95"/>
      <c r="AB67" s="475"/>
      <c r="AC67" s="78"/>
      <c r="AD67" s="778"/>
      <c r="AE67" s="275"/>
      <c r="AF67" s="778"/>
      <c r="AG67" s="99"/>
    </row>
    <row r="68" spans="1:33" s="125" customFormat="1" x14ac:dyDescent="0.25">
      <c r="A68" s="25"/>
      <c r="B68" s="24"/>
      <c r="C68" s="237"/>
      <c r="D68" s="237"/>
      <c r="E68" s="237"/>
      <c r="F68" s="237"/>
      <c r="G68" s="237"/>
      <c r="H68" s="237"/>
      <c r="I68" s="237"/>
      <c r="J68" s="34"/>
      <c r="K68" s="34"/>
      <c r="L68" s="35"/>
      <c r="M68" s="35"/>
      <c r="N68" s="36"/>
      <c r="O68" s="36"/>
      <c r="P68" s="234"/>
      <c r="Q68" s="234"/>
      <c r="R68" s="235"/>
      <c r="S68" s="235"/>
      <c r="T68" s="25"/>
      <c r="U68" s="63"/>
      <c r="V68" s="63"/>
      <c r="W68" s="25"/>
      <c r="X68" s="95"/>
      <c r="Y68" s="95"/>
      <c r="Z68" s="95"/>
      <c r="AA68" s="95"/>
      <c r="AB68" s="489"/>
      <c r="AC68" s="78"/>
      <c r="AD68" s="464"/>
      <c r="AE68" s="96"/>
      <c r="AF68" s="464"/>
      <c r="AG68" s="99"/>
    </row>
    <row r="69" spans="1:33" s="125" customFormat="1" x14ac:dyDescent="0.25">
      <c r="A69" s="25"/>
      <c r="B69" s="24"/>
      <c r="C69" s="237"/>
      <c r="D69" s="237"/>
      <c r="E69" s="237"/>
      <c r="F69" s="237"/>
      <c r="G69" s="237"/>
      <c r="H69" s="237"/>
      <c r="I69" s="237"/>
      <c r="J69" s="34"/>
      <c r="K69" s="34"/>
      <c r="L69" s="35"/>
      <c r="M69" s="35"/>
      <c r="N69" s="36"/>
      <c r="O69" s="36"/>
      <c r="P69" s="234"/>
      <c r="Q69" s="234"/>
      <c r="R69" s="235"/>
      <c r="S69" s="235"/>
      <c r="T69" s="25"/>
      <c r="U69" s="63"/>
      <c r="V69" s="63"/>
      <c r="W69" s="25"/>
      <c r="X69" s="95"/>
      <c r="Y69" s="95"/>
      <c r="Z69" s="95"/>
      <c r="AA69" s="95"/>
      <c r="AB69" s="489"/>
      <c r="AC69" s="78"/>
      <c r="AD69" s="464"/>
      <c r="AE69" s="96"/>
      <c r="AF69" s="464"/>
      <c r="AG69" s="99"/>
    </row>
    <row r="70" spans="1:33" ht="77.25" customHeight="1" x14ac:dyDescent="0.25">
      <c r="A70" s="2"/>
      <c r="B70" s="24"/>
      <c r="C70" s="237"/>
      <c r="D70" s="237"/>
      <c r="E70" s="237"/>
      <c r="F70" s="237"/>
      <c r="G70" s="238"/>
      <c r="H70" s="237"/>
      <c r="I70" s="238"/>
      <c r="J70" s="34"/>
      <c r="K70" s="34"/>
      <c r="L70" s="35"/>
      <c r="M70" s="35"/>
      <c r="N70" s="36"/>
      <c r="O70" s="36"/>
      <c r="P70" s="371" t="s">
        <v>90</v>
      </c>
      <c r="Q70" s="371"/>
      <c r="R70" s="372" t="s">
        <v>412</v>
      </c>
      <c r="S70" s="372"/>
      <c r="T70" s="25"/>
      <c r="U70" s="36"/>
      <c r="V70" s="36"/>
      <c r="W70" s="25"/>
      <c r="X70" s="95"/>
      <c r="Y70" s="96"/>
      <c r="Z70" s="236"/>
      <c r="AA70" s="59"/>
      <c r="AB70" s="227"/>
      <c r="AC70" s="227"/>
      <c r="AD70" s="227"/>
      <c r="AE70" s="227"/>
      <c r="AF70" s="95"/>
      <c r="AG70" s="99"/>
    </row>
    <row r="71" spans="1:33" ht="68.25" customHeight="1" x14ac:dyDescent="0.25">
      <c r="A71" s="2"/>
      <c r="B71" s="24"/>
      <c r="C71" s="237"/>
      <c r="D71" s="237"/>
      <c r="E71" s="237"/>
      <c r="F71" s="237"/>
      <c r="G71" s="238"/>
      <c r="H71" s="237"/>
      <c r="I71" s="238"/>
      <c r="J71" s="34"/>
      <c r="K71" s="34"/>
      <c r="L71" s="35"/>
      <c r="M71" s="35"/>
      <c r="N71" s="36"/>
      <c r="O71" s="36"/>
      <c r="P71" s="234"/>
      <c r="Q71" s="234"/>
      <c r="R71" s="235"/>
      <c r="S71" s="235"/>
      <c r="T71" s="25"/>
      <c r="U71" s="458"/>
      <c r="V71" s="458"/>
      <c r="W71" s="25"/>
      <c r="X71" s="95"/>
      <c r="Y71" s="96"/>
      <c r="Z71" s="236"/>
      <c r="AA71" s="59"/>
      <c r="AB71" s="227"/>
      <c r="AC71" s="227"/>
      <c r="AD71" s="227"/>
      <c r="AE71" s="227"/>
      <c r="AF71" s="95"/>
      <c r="AG71" s="99"/>
    </row>
    <row r="72" spans="1:33" x14ac:dyDescent="0.25">
      <c r="A72" s="2"/>
      <c r="B72" s="24"/>
      <c r="C72" s="237"/>
      <c r="D72" s="237"/>
      <c r="E72" s="237"/>
      <c r="F72" s="237"/>
      <c r="G72" s="238"/>
      <c r="H72" s="237"/>
      <c r="I72" s="238"/>
      <c r="J72" s="34"/>
      <c r="K72" s="34"/>
      <c r="L72" s="35"/>
      <c r="M72" s="35"/>
      <c r="N72" s="36"/>
      <c r="O72" s="36"/>
      <c r="P72" s="234"/>
      <c r="Q72" s="234"/>
      <c r="R72" s="235"/>
      <c r="S72" s="235"/>
      <c r="T72" s="25"/>
      <c r="U72" s="36"/>
      <c r="V72" s="36"/>
      <c r="W72" s="25"/>
      <c r="X72" s="95"/>
      <c r="Y72" s="96"/>
      <c r="Z72" s="489"/>
      <c r="AA72" s="729"/>
      <c r="AB72" s="488"/>
      <c r="AC72" s="488"/>
      <c r="AD72" s="488"/>
      <c r="AE72" s="488"/>
      <c r="AF72" s="95"/>
      <c r="AG72" s="99"/>
    </row>
    <row r="73" spans="1:33" ht="15.75" thickBot="1" x14ac:dyDescent="0.3">
      <c r="A73" s="2"/>
      <c r="B73" s="27"/>
      <c r="C73" s="41"/>
      <c r="D73" s="41"/>
      <c r="E73" s="41"/>
      <c r="F73" s="41"/>
      <c r="G73" s="65"/>
      <c r="H73" s="41"/>
      <c r="I73" s="65"/>
      <c r="J73" s="42"/>
      <c r="K73" s="42"/>
      <c r="L73" s="43"/>
      <c r="M73" s="43"/>
      <c r="N73" s="44"/>
      <c r="O73" s="44"/>
      <c r="P73" s="158"/>
      <c r="Q73" s="158"/>
      <c r="R73" s="159"/>
      <c r="S73" s="159"/>
      <c r="T73" s="28"/>
      <c r="U73" s="112"/>
      <c r="V73" s="112"/>
      <c r="W73" s="28"/>
      <c r="X73" s="112"/>
      <c r="Y73" s="276"/>
      <c r="Z73" s="769"/>
      <c r="AA73" s="770"/>
      <c r="AB73" s="771"/>
      <c r="AC73" s="771"/>
      <c r="AD73" s="771"/>
      <c r="AE73" s="771"/>
      <c r="AF73" s="112"/>
      <c r="AG73" s="103"/>
    </row>
    <row r="74" spans="1:33" x14ac:dyDescent="0.25">
      <c r="A74" s="2"/>
      <c r="B74" s="2"/>
      <c r="C74" s="2"/>
      <c r="D74" s="2"/>
      <c r="E74" s="25"/>
      <c r="F74" s="2"/>
      <c r="G74" s="48"/>
      <c r="H74" s="2"/>
      <c r="I74" s="4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33" x14ac:dyDescent="0.25">
      <c r="A75" s="2"/>
      <c r="B75" s="2"/>
      <c r="C75" s="2"/>
      <c r="D75" s="2"/>
      <c r="E75" s="25"/>
      <c r="F75" s="2"/>
      <c r="G75" s="48"/>
      <c r="H75" s="2"/>
      <c r="I75" s="4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</sheetData>
  <sheetProtection password="EEF6" sheet="1" objects="1" scenarios="1"/>
  <mergeCells count="125">
    <mergeCell ref="X6:AG6"/>
    <mergeCell ref="U58:Y58"/>
    <mergeCell ref="AB58:AF58"/>
    <mergeCell ref="AD60:AD61"/>
    <mergeCell ref="AF60:AF61"/>
    <mergeCell ref="W60:W61"/>
    <mergeCell ref="Y60:Y61"/>
    <mergeCell ref="U62:U63"/>
    <mergeCell ref="W62:W63"/>
    <mergeCell ref="Y62:Y63"/>
    <mergeCell ref="AB62:AB63"/>
    <mergeCell ref="U57:AC57"/>
    <mergeCell ref="U64:U65"/>
    <mergeCell ref="W64:W65"/>
    <mergeCell ref="Y64:Y65"/>
    <mergeCell ref="U66:U67"/>
    <mergeCell ref="W66:W67"/>
    <mergeCell ref="Y66:Y67"/>
    <mergeCell ref="AF64:AF65"/>
    <mergeCell ref="AF66:AF67"/>
    <mergeCell ref="AF68:AF69"/>
    <mergeCell ref="Z72:Z73"/>
    <mergeCell ref="AA72:AA73"/>
    <mergeCell ref="AB72:AB73"/>
    <mergeCell ref="AD72:AD73"/>
    <mergeCell ref="AE72:AE73"/>
    <mergeCell ref="AC72:AC73"/>
    <mergeCell ref="AD62:AD63"/>
    <mergeCell ref="AF62:AF63"/>
    <mergeCell ref="AA59:AA60"/>
    <mergeCell ref="AB64:AB65"/>
    <mergeCell ref="AB66:AB67"/>
    <mergeCell ref="AB68:AB69"/>
    <mergeCell ref="AD64:AD65"/>
    <mergeCell ref="AD66:AD67"/>
    <mergeCell ref="AD68:AD69"/>
    <mergeCell ref="R63:S64"/>
    <mergeCell ref="H65:I66"/>
    <mergeCell ref="J65:K66"/>
    <mergeCell ref="L65:M66"/>
    <mergeCell ref="N65:O66"/>
    <mergeCell ref="P65:Q66"/>
    <mergeCell ref="R65:S66"/>
    <mergeCell ref="H63:I64"/>
    <mergeCell ref="J63:K64"/>
    <mergeCell ref="L63:M64"/>
    <mergeCell ref="N63:O64"/>
    <mergeCell ref="P63:Q64"/>
    <mergeCell ref="H59:I60"/>
    <mergeCell ref="H61:I62"/>
    <mergeCell ref="F59:G62"/>
    <mergeCell ref="C59:E66"/>
    <mergeCell ref="F63:G66"/>
    <mergeCell ref="J28:K28"/>
    <mergeCell ref="J29:K29"/>
    <mergeCell ref="C34:D36"/>
    <mergeCell ref="J34:K34"/>
    <mergeCell ref="J35:K35"/>
    <mergeCell ref="U71:V71"/>
    <mergeCell ref="D48:R48"/>
    <mergeCell ref="P70:Q70"/>
    <mergeCell ref="R70:S70"/>
    <mergeCell ref="N57:O58"/>
    <mergeCell ref="P57:Q58"/>
    <mergeCell ref="R57:S58"/>
    <mergeCell ref="J57:K58"/>
    <mergeCell ref="J30:K30"/>
    <mergeCell ref="J32:K32"/>
    <mergeCell ref="J36:K36"/>
    <mergeCell ref="J38:K38"/>
    <mergeCell ref="J42:K42"/>
    <mergeCell ref="J40:K40"/>
    <mergeCell ref="J41:K41"/>
    <mergeCell ref="C32:D32"/>
    <mergeCell ref="L57:M58"/>
    <mergeCell ref="B54:J54"/>
    <mergeCell ref="J59:K60"/>
    <mergeCell ref="L59:M60"/>
    <mergeCell ref="N59:O60"/>
    <mergeCell ref="P59:Q60"/>
    <mergeCell ref="R59:S60"/>
    <mergeCell ref="J61:K62"/>
    <mergeCell ref="O12:Q12"/>
    <mergeCell ref="R12:S12"/>
    <mergeCell ref="J24:K24"/>
    <mergeCell ref="C26:D26"/>
    <mergeCell ref="J26:K26"/>
    <mergeCell ref="C14:D14"/>
    <mergeCell ref="O14:Q14"/>
    <mergeCell ref="R14:S14"/>
    <mergeCell ref="C16:D16"/>
    <mergeCell ref="O16:Q16"/>
    <mergeCell ref="R16:S16"/>
    <mergeCell ref="C18:D18"/>
    <mergeCell ref="O18:Q18"/>
    <mergeCell ref="R18:S18"/>
    <mergeCell ref="C20:D20"/>
    <mergeCell ref="O20:Q20"/>
    <mergeCell ref="R20:S20"/>
    <mergeCell ref="C22:D22"/>
    <mergeCell ref="J20:K20"/>
    <mergeCell ref="L61:M62"/>
    <mergeCell ref="N61:O62"/>
    <mergeCell ref="P61:Q62"/>
    <mergeCell ref="R61:S62"/>
    <mergeCell ref="B6:W6"/>
    <mergeCell ref="B46:J46"/>
    <mergeCell ref="C8:O8"/>
    <mergeCell ref="O10:Q10"/>
    <mergeCell ref="R10:S10"/>
    <mergeCell ref="C12:D12"/>
    <mergeCell ref="O22:Q22"/>
    <mergeCell ref="R22:S22"/>
    <mergeCell ref="J22:K22"/>
    <mergeCell ref="O24:Q24"/>
    <mergeCell ref="R24:S24"/>
    <mergeCell ref="J10:K10"/>
    <mergeCell ref="J12:K12"/>
    <mergeCell ref="J14:K14"/>
    <mergeCell ref="J16:K16"/>
    <mergeCell ref="J18:K18"/>
    <mergeCell ref="C24:D24"/>
    <mergeCell ref="C38:D38"/>
    <mergeCell ref="C28:D30"/>
    <mergeCell ref="C40:D42"/>
  </mergeCells>
  <conditionalFormatting sqref="P50:P52 P70:P73 P60:Q62">
    <cfRule type="cellIs" dxfId="43" priority="9" operator="equal">
      <formula>$T$1</formula>
    </cfRule>
  </conditionalFormatting>
  <conditionalFormatting sqref="P59:R59">
    <cfRule type="cellIs" dxfId="42" priority="7" operator="equal">
      <formula>$T$1</formula>
    </cfRule>
  </conditionalFormatting>
  <conditionalFormatting sqref="P64:Q69">
    <cfRule type="cellIs" dxfId="41" priority="4" operator="equal">
      <formula>$T$1</formula>
    </cfRule>
  </conditionalFormatting>
  <conditionalFormatting sqref="P63:R63">
    <cfRule type="cellIs" dxfId="40" priority="3" operator="equal">
      <formula>$T$1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53B373EC-B522-4013-BA44-9C9467180E9C}">
            <xm:f>NOT(ISERROR(SEARCH(#REF!,R59)))</xm:f>
            <xm:f>#REF!</xm:f>
            <x14:dxf>
              <font>
                <color theme="0"/>
              </font>
            </x14:dxf>
          </x14:cfRule>
          <xm:sqref>R59:S60</xm:sqref>
        </x14:conditionalFormatting>
        <x14:conditionalFormatting xmlns:xm="http://schemas.microsoft.com/office/excel/2006/main">
          <x14:cfRule type="containsText" priority="5" operator="containsText" id="{24616D79-27B2-45AC-9C9C-A6ED1A683956}">
            <xm:f>NOT(ISERROR(SEARCH($N$59,R61)))</xm:f>
            <xm:f>$N$59</xm:f>
            <x14:dxf>
              <font>
                <color theme="0"/>
              </font>
            </x14:dxf>
          </x14:cfRule>
          <xm:sqref>R61:S62</xm:sqref>
        </x14:conditionalFormatting>
        <x14:conditionalFormatting xmlns:xm="http://schemas.microsoft.com/office/excel/2006/main">
          <x14:cfRule type="containsText" priority="2" operator="containsText" id="{20FC89AA-F8B1-499F-93B1-F7CCF295335F}">
            <xm:f>NOT(ISERROR(SEARCH(#REF!,R63)))</xm:f>
            <xm:f>#REF!</xm:f>
            <x14:dxf>
              <font>
                <color theme="0"/>
              </font>
            </x14:dxf>
          </x14:cfRule>
          <xm:sqref>R63:S64</xm:sqref>
        </x14:conditionalFormatting>
        <x14:conditionalFormatting xmlns:xm="http://schemas.microsoft.com/office/excel/2006/main">
          <x14:cfRule type="containsText" priority="1" operator="containsText" id="{CEE8D0FF-9E3B-4709-9CE4-A5394763A817}">
            <xm:f>NOT(ISERROR(SEARCH($N$63,R65)))</xm:f>
            <xm:f>$N$63</xm:f>
            <x14:dxf>
              <font>
                <color theme="0"/>
              </font>
            </x14:dxf>
          </x14:cfRule>
          <xm:sqref>R65:S69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41"/>
  <sheetViews>
    <sheetView showGridLines="0" showRowColHeaders="0" zoomScale="75" zoomScaleNormal="75" workbookViewId="0">
      <selection activeCell="AA10" sqref="AA10"/>
    </sheetView>
  </sheetViews>
  <sheetFormatPr baseColWidth="10" defaultRowHeight="15" x14ac:dyDescent="0.25"/>
  <cols>
    <col min="1" max="1" width="2.7109375" customWidth="1"/>
    <col min="2" max="2" width="3.7109375" customWidth="1"/>
    <col min="7" max="7" width="32.42578125" customWidth="1"/>
    <col min="13" max="13" width="24" customWidth="1"/>
    <col min="15" max="15" width="28.7109375" customWidth="1"/>
    <col min="17" max="17" width="18.5703125" customWidth="1"/>
    <col min="18" max="18" width="19" customWidth="1"/>
    <col min="19" max="19" width="8" customWidth="1"/>
    <col min="21" max="21" width="20.7109375" customWidth="1"/>
    <col min="22" max="22" width="0.5703125" customWidth="1"/>
    <col min="23" max="23" width="20.7109375" customWidth="1"/>
    <col min="24" max="24" width="0.5703125" customWidth="1"/>
    <col min="25" max="25" width="5" customWidth="1"/>
  </cols>
  <sheetData>
    <row r="1" spans="1:2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2"/>
      <c r="M1" s="32"/>
      <c r="N1" s="32"/>
      <c r="O1" s="32"/>
      <c r="P1" s="57">
        <v>100</v>
      </c>
      <c r="Q1" s="32"/>
      <c r="R1" s="33"/>
      <c r="S1" s="2"/>
    </row>
    <row r="2" spans="1: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2"/>
      <c r="M2" s="32"/>
      <c r="N2" s="32"/>
      <c r="O2" s="32"/>
      <c r="P2" s="32"/>
      <c r="Q2" s="32"/>
      <c r="R2" s="32"/>
      <c r="S2" s="2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2"/>
      <c r="M3" s="32"/>
      <c r="N3" s="32"/>
      <c r="O3" s="32"/>
      <c r="P3" s="32"/>
      <c r="Q3" s="32"/>
      <c r="R3" s="32"/>
      <c r="S3" s="2"/>
    </row>
    <row r="4" spans="1:25" ht="23.25" x14ac:dyDescent="0.35">
      <c r="A4" s="2"/>
      <c r="B4" s="2"/>
      <c r="C4" s="2"/>
      <c r="D4" s="18"/>
      <c r="E4" s="18"/>
      <c r="F4" s="19"/>
      <c r="G4" s="20"/>
      <c r="H4" s="2"/>
      <c r="I4" s="2"/>
      <c r="J4" s="2"/>
      <c r="K4" s="2"/>
      <c r="L4" s="32"/>
      <c r="M4" s="32"/>
      <c r="N4" s="32"/>
      <c r="O4" s="32"/>
      <c r="P4" s="32"/>
      <c r="Q4" s="32"/>
      <c r="R4" s="32"/>
      <c r="S4" s="2"/>
    </row>
    <row r="5" spans="1:25" x14ac:dyDescent="0.25">
      <c r="A5" s="2"/>
      <c r="B5" s="2"/>
      <c r="C5" s="2"/>
      <c r="D5" s="18"/>
      <c r="E5" s="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5" ht="22.5" x14ac:dyDescent="0.25">
      <c r="A6" s="2"/>
      <c r="B6" s="395" t="s">
        <v>27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779" t="s">
        <v>406</v>
      </c>
      <c r="U6" s="789"/>
      <c r="V6" s="789"/>
      <c r="W6" s="789"/>
      <c r="X6" s="789"/>
      <c r="Y6" s="789"/>
    </row>
    <row r="7" spans="1:2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5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5" ht="15.75" x14ac:dyDescent="0.25">
      <c r="A9" s="2"/>
      <c r="B9" s="397" t="s">
        <v>81</v>
      </c>
      <c r="C9" s="398"/>
      <c r="D9" s="398"/>
      <c r="E9" s="398"/>
      <c r="F9" s="398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3"/>
      <c r="U9" s="223"/>
      <c r="V9" s="223"/>
      <c r="W9" s="223"/>
      <c r="X9" s="223"/>
      <c r="Y9" s="224"/>
    </row>
    <row r="10" spans="1:25" ht="15.75" customHeight="1" x14ac:dyDescent="0.25">
      <c r="A10" s="2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787" t="s">
        <v>43</v>
      </c>
      <c r="R10" s="787" t="s">
        <v>45</v>
      </c>
      <c r="S10" s="25"/>
      <c r="T10" s="95"/>
      <c r="U10" s="780" t="s">
        <v>420</v>
      </c>
      <c r="V10" s="780"/>
      <c r="W10" s="780"/>
      <c r="X10" s="780"/>
      <c r="Y10" s="99"/>
    </row>
    <row r="11" spans="1:25" s="125" customFormat="1" ht="15.75" customHeight="1" x14ac:dyDescent="0.25">
      <c r="A11" s="2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788"/>
      <c r="R11" s="788"/>
      <c r="S11" s="25"/>
      <c r="T11" s="95"/>
      <c r="U11" s="780"/>
      <c r="V11" s="780"/>
      <c r="W11" s="780"/>
      <c r="X11" s="780"/>
      <c r="Y11" s="99"/>
    </row>
    <row r="12" spans="1:25" x14ac:dyDescent="0.25">
      <c r="A12" s="2"/>
      <c r="B12" s="24"/>
      <c r="C12" s="786"/>
      <c r="D12" s="786"/>
      <c r="E12" s="786"/>
      <c r="F12" s="786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404" t="s">
        <v>84</v>
      </c>
      <c r="R12" s="404" t="s">
        <v>84</v>
      </c>
      <c r="S12" s="25"/>
      <c r="T12" s="95"/>
      <c r="U12" s="95"/>
      <c r="V12" s="95"/>
      <c r="W12" s="95"/>
      <c r="X12" s="95"/>
      <c r="Y12" s="99"/>
    </row>
    <row r="13" spans="1:25" x14ac:dyDescent="0.25">
      <c r="A13" s="2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404"/>
      <c r="R13" s="404"/>
      <c r="S13" s="25"/>
      <c r="T13" s="95"/>
      <c r="U13" s="213"/>
      <c r="V13" s="213"/>
      <c r="W13" s="781" t="s">
        <v>352</v>
      </c>
      <c r="X13" s="215"/>
      <c r="Y13" s="99"/>
    </row>
    <row r="14" spans="1:25" x14ac:dyDescent="0.25">
      <c r="A14" s="2"/>
      <c r="B14" s="24"/>
      <c r="C14" s="25"/>
      <c r="D14" s="25"/>
      <c r="E14" s="25"/>
      <c r="F14" s="366" t="s">
        <v>421</v>
      </c>
      <c r="G14" s="366"/>
      <c r="H14" s="366" t="s">
        <v>41</v>
      </c>
      <c r="I14" s="366"/>
      <c r="J14" s="366" t="s">
        <v>85</v>
      </c>
      <c r="K14" s="366"/>
      <c r="L14" s="366" t="s">
        <v>62</v>
      </c>
      <c r="M14" s="366"/>
      <c r="N14" s="391" t="s">
        <v>86</v>
      </c>
      <c r="O14" s="391"/>
      <c r="P14" s="25"/>
      <c r="Q14" s="390" t="s">
        <v>65</v>
      </c>
      <c r="R14" s="390" t="s">
        <v>46</v>
      </c>
      <c r="S14" s="25"/>
      <c r="T14" s="95"/>
      <c r="U14" s="95"/>
      <c r="V14" s="214"/>
      <c r="W14" s="782"/>
      <c r="X14" s="210"/>
      <c r="Y14" s="99"/>
    </row>
    <row r="15" spans="1:25" ht="34.5" customHeight="1" x14ac:dyDescent="0.25">
      <c r="A15" s="2"/>
      <c r="B15" s="24"/>
      <c r="C15" s="25"/>
      <c r="D15" s="25"/>
      <c r="E15" s="25"/>
      <c r="F15" s="366"/>
      <c r="G15" s="366"/>
      <c r="H15" s="366"/>
      <c r="I15" s="366"/>
      <c r="J15" s="366"/>
      <c r="K15" s="366"/>
      <c r="L15" s="366"/>
      <c r="M15" s="366"/>
      <c r="N15" s="391"/>
      <c r="O15" s="391"/>
      <c r="P15" s="25"/>
      <c r="Q15" s="390"/>
      <c r="R15" s="390"/>
      <c r="S15" s="25"/>
      <c r="T15" s="95"/>
      <c r="U15" s="783" t="s">
        <v>8</v>
      </c>
      <c r="V15" s="214"/>
      <c r="W15" s="772">
        <v>53.34</v>
      </c>
      <c r="X15" s="36"/>
      <c r="Y15" s="99"/>
    </row>
    <row r="16" spans="1:25" ht="20.100000000000001" customHeight="1" x14ac:dyDescent="0.25">
      <c r="A16" s="2"/>
      <c r="B16" s="24"/>
      <c r="C16" s="366" t="s">
        <v>82</v>
      </c>
      <c r="D16" s="366"/>
      <c r="E16" s="366"/>
      <c r="F16" s="367">
        <v>4</v>
      </c>
      <c r="G16" s="367"/>
      <c r="H16" s="368"/>
      <c r="I16" s="368"/>
      <c r="J16" s="365">
        <f>H16*F16</f>
        <v>0</v>
      </c>
      <c r="K16" s="365"/>
      <c r="L16" s="388"/>
      <c r="M16" s="388"/>
      <c r="N16" s="382"/>
      <c r="O16" s="382"/>
      <c r="P16" s="25"/>
      <c r="Q16" s="401" t="s">
        <v>87</v>
      </c>
      <c r="R16" s="401" t="s">
        <v>47</v>
      </c>
      <c r="S16" s="25"/>
      <c r="T16" s="95"/>
      <c r="U16" s="784"/>
      <c r="V16" s="63"/>
      <c r="W16" s="773"/>
      <c r="X16" s="36"/>
      <c r="Y16" s="99"/>
    </row>
    <row r="17" spans="1:25" ht="20.100000000000001" customHeight="1" x14ac:dyDescent="0.25">
      <c r="A17" s="2"/>
      <c r="B17" s="24"/>
      <c r="C17" s="366"/>
      <c r="D17" s="366"/>
      <c r="E17" s="366"/>
      <c r="F17" s="367"/>
      <c r="G17" s="367"/>
      <c r="H17" s="368"/>
      <c r="I17" s="368"/>
      <c r="J17" s="365"/>
      <c r="K17" s="365"/>
      <c r="L17" s="388"/>
      <c r="M17" s="388"/>
      <c r="N17" s="382"/>
      <c r="O17" s="382"/>
      <c r="P17" s="25"/>
      <c r="Q17" s="401"/>
      <c r="R17" s="401"/>
      <c r="S17" s="25"/>
      <c r="T17" s="95"/>
      <c r="U17" s="775" t="s">
        <v>105</v>
      </c>
      <c r="V17" s="214"/>
      <c r="W17" s="772">
        <v>44.54</v>
      </c>
      <c r="X17" s="36"/>
      <c r="Y17" s="99"/>
    </row>
    <row r="18" spans="1:25" ht="20.100000000000001" customHeight="1" x14ac:dyDescent="0.25">
      <c r="A18" s="2"/>
      <c r="B18" s="24"/>
      <c r="C18" s="366" t="s">
        <v>83</v>
      </c>
      <c r="D18" s="366"/>
      <c r="E18" s="366"/>
      <c r="F18" s="367">
        <v>4</v>
      </c>
      <c r="G18" s="367"/>
      <c r="H18" s="368"/>
      <c r="I18" s="368"/>
      <c r="J18" s="365">
        <f t="shared" ref="J18" si="0">H18*F18</f>
        <v>0</v>
      </c>
      <c r="K18" s="365"/>
      <c r="L18" s="369" t="e">
        <f>((J16-J18)/J16)*100</f>
        <v>#DIV/0!</v>
      </c>
      <c r="M18" s="369"/>
      <c r="N18" s="375">
        <f>J16-J18</f>
        <v>0</v>
      </c>
      <c r="O18" s="375"/>
      <c r="P18" s="25"/>
      <c r="Q18" s="401" t="s">
        <v>88</v>
      </c>
      <c r="R18" s="401" t="s">
        <v>47</v>
      </c>
      <c r="S18" s="25"/>
      <c r="T18" s="95"/>
      <c r="U18" s="776"/>
      <c r="V18" s="78"/>
      <c r="W18" s="773"/>
      <c r="X18" s="274"/>
      <c r="Y18" s="99"/>
    </row>
    <row r="19" spans="1:25" ht="20.100000000000001" customHeight="1" x14ac:dyDescent="0.25">
      <c r="A19" s="2"/>
      <c r="B19" s="24"/>
      <c r="C19" s="366"/>
      <c r="D19" s="366"/>
      <c r="E19" s="366"/>
      <c r="F19" s="367"/>
      <c r="G19" s="367"/>
      <c r="H19" s="368"/>
      <c r="I19" s="368"/>
      <c r="J19" s="365"/>
      <c r="K19" s="365"/>
      <c r="L19" s="369"/>
      <c r="M19" s="369"/>
      <c r="N19" s="375"/>
      <c r="O19" s="375"/>
      <c r="P19" s="25"/>
      <c r="Q19" s="401"/>
      <c r="R19" s="401"/>
      <c r="S19" s="25"/>
      <c r="T19" s="95"/>
      <c r="U19" s="474" t="s">
        <v>332</v>
      </c>
      <c r="V19" s="78"/>
      <c r="W19" s="777">
        <f>W15-W17</f>
        <v>8.8000000000000043</v>
      </c>
      <c r="X19" s="275"/>
      <c r="Y19" s="99"/>
    </row>
    <row r="20" spans="1:25" ht="24.95" customHeight="1" x14ac:dyDescent="0.25">
      <c r="A20" s="2"/>
      <c r="B20" s="24"/>
      <c r="C20" s="237"/>
      <c r="D20" s="237"/>
      <c r="E20" s="237"/>
      <c r="F20" s="34"/>
      <c r="G20" s="47"/>
      <c r="H20" s="35"/>
      <c r="I20" s="35"/>
      <c r="J20" s="36"/>
      <c r="K20" s="36"/>
      <c r="L20" s="234"/>
      <c r="M20" s="234"/>
      <c r="N20" s="235"/>
      <c r="O20" s="235"/>
      <c r="P20" s="25"/>
      <c r="Q20" s="36"/>
      <c r="R20" s="36"/>
      <c r="S20" s="25"/>
      <c r="T20" s="95"/>
      <c r="U20" s="475"/>
      <c r="V20" s="78"/>
      <c r="W20" s="778"/>
      <c r="X20" s="275"/>
      <c r="Y20" s="99"/>
    </row>
    <row r="21" spans="1:25" ht="92.25" customHeight="1" x14ac:dyDescent="0.25">
      <c r="A21" s="2"/>
      <c r="B21" s="24"/>
      <c r="C21" s="237"/>
      <c r="D21" s="237"/>
      <c r="E21" s="237"/>
      <c r="F21" s="34"/>
      <c r="G21" s="34"/>
      <c r="H21" s="35"/>
      <c r="I21" s="35"/>
      <c r="J21" s="36"/>
      <c r="K21" s="36"/>
      <c r="L21" s="371" t="s">
        <v>51</v>
      </c>
      <c r="M21" s="371"/>
      <c r="N21" s="372" t="s">
        <v>441</v>
      </c>
      <c r="O21" s="372"/>
      <c r="P21" s="25"/>
      <c r="Q21" s="239"/>
      <c r="R21" s="36"/>
      <c r="S21" s="25"/>
      <c r="T21" s="95"/>
      <c r="U21" s="95"/>
      <c r="V21" s="95"/>
      <c r="W21" s="95"/>
      <c r="X21" s="95"/>
      <c r="Y21" s="99"/>
    </row>
    <row r="22" spans="1:25" ht="15.75" thickBot="1" x14ac:dyDescent="0.3">
      <c r="A22" s="2"/>
      <c r="B22" s="27"/>
      <c r="C22" s="41"/>
      <c r="D22" s="41"/>
      <c r="E22" s="41"/>
      <c r="F22" s="42"/>
      <c r="G22" s="42"/>
      <c r="H22" s="43"/>
      <c r="I22" s="43"/>
      <c r="J22" s="44"/>
      <c r="K22" s="44"/>
      <c r="L22" s="158"/>
      <c r="M22" s="158"/>
      <c r="N22" s="159"/>
      <c r="O22" s="159"/>
      <c r="P22" s="28"/>
      <c r="Q22" s="44"/>
      <c r="R22" s="28"/>
      <c r="S22" s="28"/>
      <c r="T22" s="112"/>
      <c r="U22" s="112"/>
      <c r="V22" s="112"/>
      <c r="W22" s="112"/>
      <c r="X22" s="112"/>
      <c r="Y22" s="103"/>
    </row>
    <row r="23" spans="1:25" x14ac:dyDescent="0.25">
      <c r="A23" s="2"/>
      <c r="B23" s="2"/>
      <c r="C23" s="31"/>
      <c r="D23" s="31"/>
      <c r="E23" s="31"/>
      <c r="F23" s="34"/>
      <c r="G23" s="34"/>
      <c r="H23" s="35"/>
      <c r="I23" s="35"/>
      <c r="J23" s="36"/>
      <c r="K23" s="36"/>
      <c r="L23" s="37"/>
      <c r="M23" s="37"/>
      <c r="N23" s="38"/>
      <c r="O23" s="38"/>
      <c r="P23" s="2"/>
      <c r="Q23" s="36"/>
      <c r="R23" s="2"/>
      <c r="S23" s="2"/>
    </row>
    <row r="24" spans="1:25" x14ac:dyDescent="0.25">
      <c r="A24" s="2"/>
      <c r="B24" s="2"/>
      <c r="C24" s="31"/>
      <c r="D24" s="31"/>
      <c r="E24" s="31"/>
      <c r="F24" s="34"/>
      <c r="G24" s="34"/>
      <c r="H24" s="35"/>
      <c r="I24" s="35"/>
      <c r="J24" s="36"/>
      <c r="K24" s="36"/>
      <c r="L24" s="37"/>
      <c r="M24" s="37"/>
      <c r="N24" s="38"/>
      <c r="O24" s="38"/>
      <c r="P24" s="2"/>
      <c r="Q24" s="36"/>
      <c r="R24" s="2"/>
      <c r="S24" s="2"/>
    </row>
    <row r="25" spans="1:25" ht="15.75" thickBot="1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25" ht="15.75" x14ac:dyDescent="0.25">
      <c r="A26" s="25"/>
      <c r="B26" s="397" t="s">
        <v>89</v>
      </c>
      <c r="C26" s="398"/>
      <c r="D26" s="398"/>
      <c r="E26" s="398"/>
      <c r="F26" s="398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3"/>
      <c r="U26" s="223"/>
      <c r="V26" s="223"/>
      <c r="W26" s="223"/>
      <c r="X26" s="223"/>
      <c r="Y26" s="224"/>
    </row>
    <row r="27" spans="1:25" ht="15.75" customHeight="1" x14ac:dyDescent="0.25">
      <c r="A27" s="25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787" t="s">
        <v>43</v>
      </c>
      <c r="R27" s="787" t="s">
        <v>45</v>
      </c>
      <c r="S27" s="25"/>
      <c r="T27" s="95"/>
      <c r="U27" s="780" t="s">
        <v>420</v>
      </c>
      <c r="V27" s="780"/>
      <c r="W27" s="780"/>
      <c r="X27" s="780"/>
      <c r="Y27" s="99"/>
    </row>
    <row r="28" spans="1:25" s="125" customFormat="1" ht="15.75" customHeight="1" x14ac:dyDescent="0.25">
      <c r="A28" s="25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788"/>
      <c r="R28" s="788"/>
      <c r="S28" s="25"/>
      <c r="T28" s="95"/>
      <c r="U28" s="780"/>
      <c r="V28" s="780"/>
      <c r="W28" s="780"/>
      <c r="X28" s="780"/>
      <c r="Y28" s="99"/>
    </row>
    <row r="29" spans="1:25" x14ac:dyDescent="0.25">
      <c r="A29" s="25"/>
      <c r="B29" s="24"/>
      <c r="C29" s="786"/>
      <c r="D29" s="786"/>
      <c r="E29" s="786"/>
      <c r="F29" s="786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404" t="s">
        <v>84</v>
      </c>
      <c r="R29" s="404" t="s">
        <v>84</v>
      </c>
      <c r="S29" s="25"/>
      <c r="T29" s="95"/>
      <c r="U29" s="95"/>
      <c r="V29" s="95"/>
      <c r="W29" s="95"/>
      <c r="X29" s="95"/>
      <c r="Y29" s="99"/>
    </row>
    <row r="30" spans="1:25" x14ac:dyDescent="0.25">
      <c r="A30" s="25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404"/>
      <c r="R30" s="404"/>
      <c r="S30" s="25"/>
      <c r="T30" s="95"/>
      <c r="U30" s="213"/>
      <c r="V30" s="213"/>
      <c r="W30" s="781" t="s">
        <v>352</v>
      </c>
      <c r="X30" s="215"/>
      <c r="Y30" s="99"/>
    </row>
    <row r="31" spans="1:25" ht="15" customHeight="1" x14ac:dyDescent="0.25">
      <c r="A31" s="25"/>
      <c r="B31" s="24"/>
      <c r="C31" s="25"/>
      <c r="D31" s="25"/>
      <c r="E31" s="25"/>
      <c r="F31" s="366" t="s">
        <v>421</v>
      </c>
      <c r="G31" s="366"/>
      <c r="H31" s="366" t="s">
        <v>41</v>
      </c>
      <c r="I31" s="366"/>
      <c r="J31" s="366" t="s">
        <v>85</v>
      </c>
      <c r="K31" s="366"/>
      <c r="L31" s="366" t="s">
        <v>62</v>
      </c>
      <c r="M31" s="366"/>
      <c r="N31" s="391" t="s">
        <v>86</v>
      </c>
      <c r="O31" s="391"/>
      <c r="P31" s="25"/>
      <c r="Q31" s="390" t="s">
        <v>65</v>
      </c>
      <c r="R31" s="390" t="s">
        <v>46</v>
      </c>
      <c r="S31" s="25"/>
      <c r="T31" s="95"/>
      <c r="U31" s="95"/>
      <c r="V31" s="214"/>
      <c r="W31" s="782"/>
      <c r="X31" s="210"/>
      <c r="Y31" s="99"/>
    </row>
    <row r="32" spans="1:25" ht="35.25" customHeight="1" x14ac:dyDescent="0.25">
      <c r="A32" s="25"/>
      <c r="B32" s="24"/>
      <c r="C32" s="25"/>
      <c r="D32" s="25"/>
      <c r="E32" s="25"/>
      <c r="F32" s="366"/>
      <c r="G32" s="366"/>
      <c r="H32" s="366"/>
      <c r="I32" s="366"/>
      <c r="J32" s="366"/>
      <c r="K32" s="366"/>
      <c r="L32" s="366"/>
      <c r="M32" s="366"/>
      <c r="N32" s="391"/>
      <c r="O32" s="391"/>
      <c r="P32" s="25"/>
      <c r="Q32" s="390"/>
      <c r="R32" s="390"/>
      <c r="S32" s="25"/>
      <c r="T32" s="95"/>
      <c r="U32" s="783" t="s">
        <v>8</v>
      </c>
      <c r="V32" s="214"/>
      <c r="W32" s="772">
        <v>53.34</v>
      </c>
      <c r="X32" s="36"/>
      <c r="Y32" s="99"/>
    </row>
    <row r="33" spans="1:25" ht="20.100000000000001" customHeight="1" x14ac:dyDescent="0.25">
      <c r="A33" s="25"/>
      <c r="B33" s="24"/>
      <c r="C33" s="366" t="s">
        <v>82</v>
      </c>
      <c r="D33" s="366"/>
      <c r="E33" s="366"/>
      <c r="F33" s="367">
        <v>4</v>
      </c>
      <c r="G33" s="367"/>
      <c r="H33" s="368"/>
      <c r="I33" s="368"/>
      <c r="J33" s="365">
        <f>H33*F33</f>
        <v>0</v>
      </c>
      <c r="K33" s="365"/>
      <c r="L33" s="388"/>
      <c r="M33" s="388"/>
      <c r="N33" s="382"/>
      <c r="O33" s="382"/>
      <c r="P33" s="25"/>
      <c r="Q33" s="401" t="s">
        <v>87</v>
      </c>
      <c r="R33" s="401" t="s">
        <v>47</v>
      </c>
      <c r="S33" s="25"/>
      <c r="T33" s="95"/>
      <c r="U33" s="784"/>
      <c r="V33" s="63"/>
      <c r="W33" s="773"/>
      <c r="X33" s="36"/>
      <c r="Y33" s="99"/>
    </row>
    <row r="34" spans="1:25" ht="20.100000000000001" customHeight="1" x14ac:dyDescent="0.25">
      <c r="A34" s="25"/>
      <c r="B34" s="24"/>
      <c r="C34" s="366"/>
      <c r="D34" s="366"/>
      <c r="E34" s="366"/>
      <c r="F34" s="367"/>
      <c r="G34" s="367"/>
      <c r="H34" s="368"/>
      <c r="I34" s="368"/>
      <c r="J34" s="365"/>
      <c r="K34" s="365"/>
      <c r="L34" s="388"/>
      <c r="M34" s="388"/>
      <c r="N34" s="382"/>
      <c r="O34" s="382"/>
      <c r="P34" s="25"/>
      <c r="Q34" s="401"/>
      <c r="R34" s="401"/>
      <c r="S34" s="25"/>
      <c r="T34" s="95"/>
      <c r="U34" s="775" t="s">
        <v>105</v>
      </c>
      <c r="V34" s="214"/>
      <c r="W34" s="772">
        <v>44.54</v>
      </c>
      <c r="X34" s="36"/>
      <c r="Y34" s="99"/>
    </row>
    <row r="35" spans="1:25" ht="20.100000000000001" customHeight="1" x14ac:dyDescent="0.25">
      <c r="A35" s="25"/>
      <c r="B35" s="24"/>
      <c r="C35" s="366" t="s">
        <v>83</v>
      </c>
      <c r="D35" s="366"/>
      <c r="E35" s="366"/>
      <c r="F35" s="367">
        <v>4</v>
      </c>
      <c r="G35" s="367"/>
      <c r="H35" s="368"/>
      <c r="I35" s="368"/>
      <c r="J35" s="365">
        <f t="shared" ref="J35" si="1">H35*F35</f>
        <v>0</v>
      </c>
      <c r="K35" s="365"/>
      <c r="L35" s="369" t="e">
        <f>((J33-J35)/J33)*100</f>
        <v>#DIV/0!</v>
      </c>
      <c r="M35" s="369"/>
      <c r="N35" s="375">
        <f>J33-J35</f>
        <v>0</v>
      </c>
      <c r="O35" s="375"/>
      <c r="P35" s="25"/>
      <c r="Q35" s="401" t="s">
        <v>88</v>
      </c>
      <c r="R35" s="401" t="s">
        <v>47</v>
      </c>
      <c r="S35" s="25"/>
      <c r="T35" s="95"/>
      <c r="U35" s="776"/>
      <c r="V35" s="78"/>
      <c r="W35" s="773"/>
      <c r="X35" s="274"/>
      <c r="Y35" s="99"/>
    </row>
    <row r="36" spans="1:25" ht="20.100000000000001" customHeight="1" x14ac:dyDescent="0.25">
      <c r="A36" s="25"/>
      <c r="B36" s="24"/>
      <c r="C36" s="366"/>
      <c r="D36" s="366"/>
      <c r="E36" s="366"/>
      <c r="F36" s="367"/>
      <c r="G36" s="367"/>
      <c r="H36" s="368"/>
      <c r="I36" s="368"/>
      <c r="J36" s="365"/>
      <c r="K36" s="365"/>
      <c r="L36" s="369"/>
      <c r="M36" s="369"/>
      <c r="N36" s="375"/>
      <c r="O36" s="375"/>
      <c r="P36" s="25"/>
      <c r="Q36" s="401"/>
      <c r="R36" s="401"/>
      <c r="S36" s="25"/>
      <c r="T36" s="95"/>
      <c r="U36" s="474" t="s">
        <v>332</v>
      </c>
      <c r="V36" s="78"/>
      <c r="W36" s="777">
        <f>W32-W34</f>
        <v>8.8000000000000043</v>
      </c>
      <c r="X36" s="275"/>
      <c r="Y36" s="99"/>
    </row>
    <row r="37" spans="1:25" ht="24.95" customHeight="1" x14ac:dyDescent="0.25">
      <c r="A37" s="25"/>
      <c r="B37" s="24"/>
      <c r="C37" s="237"/>
      <c r="D37" s="237"/>
      <c r="E37" s="237"/>
      <c r="F37" s="34"/>
      <c r="G37" s="47"/>
      <c r="H37" s="35"/>
      <c r="I37" s="35"/>
      <c r="J37" s="36"/>
      <c r="K37" s="36"/>
      <c r="L37" s="234"/>
      <c r="M37" s="234"/>
      <c r="N37" s="235"/>
      <c r="O37" s="235"/>
      <c r="P37" s="25"/>
      <c r="Q37" s="36"/>
      <c r="R37" s="36"/>
      <c r="S37" s="25"/>
      <c r="T37" s="95"/>
      <c r="U37" s="475"/>
      <c r="V37" s="78"/>
      <c r="W37" s="778"/>
      <c r="X37" s="275"/>
      <c r="Y37" s="99"/>
    </row>
    <row r="38" spans="1:25" ht="96" customHeight="1" x14ac:dyDescent="0.25">
      <c r="A38" s="2"/>
      <c r="B38" s="24"/>
      <c r="C38" s="237"/>
      <c r="D38" s="237"/>
      <c r="E38" s="237"/>
      <c r="F38" s="34"/>
      <c r="G38" s="34"/>
      <c r="H38" s="35"/>
      <c r="I38" s="35"/>
      <c r="J38" s="36"/>
      <c r="K38" s="36"/>
      <c r="L38" s="371" t="s">
        <v>90</v>
      </c>
      <c r="M38" s="371"/>
      <c r="N38" s="372" t="s">
        <v>440</v>
      </c>
      <c r="O38" s="372"/>
      <c r="P38" s="25"/>
      <c r="Q38" s="239"/>
      <c r="R38" s="36"/>
      <c r="S38" s="25"/>
      <c r="T38" s="95"/>
      <c r="U38" s="95"/>
      <c r="V38" s="95"/>
      <c r="W38" s="95"/>
      <c r="X38" s="95"/>
      <c r="Y38" s="99"/>
    </row>
    <row r="39" spans="1:25" ht="15.75" thickBot="1" x14ac:dyDescent="0.3">
      <c r="A39" s="2"/>
      <c r="B39" s="27"/>
      <c r="C39" s="41"/>
      <c r="D39" s="41"/>
      <c r="E39" s="41"/>
      <c r="F39" s="42"/>
      <c r="G39" s="42"/>
      <c r="H39" s="43"/>
      <c r="I39" s="43"/>
      <c r="J39" s="44"/>
      <c r="K39" s="44"/>
      <c r="L39" s="158"/>
      <c r="M39" s="158"/>
      <c r="N39" s="159"/>
      <c r="O39" s="159"/>
      <c r="P39" s="28"/>
      <c r="Q39" s="44"/>
      <c r="R39" s="28"/>
      <c r="S39" s="28"/>
      <c r="T39" s="112"/>
      <c r="U39" s="112"/>
      <c r="V39" s="112"/>
      <c r="W39" s="112"/>
      <c r="X39" s="112"/>
      <c r="Y39" s="103"/>
    </row>
    <row r="40" spans="1:2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sheetProtection password="EEF6" sheet="1" objects="1" scenarios="1"/>
  <mergeCells count="80">
    <mergeCell ref="U36:U37"/>
    <mergeCell ref="W36:W37"/>
    <mergeCell ref="T6:Y6"/>
    <mergeCell ref="U27:X28"/>
    <mergeCell ref="W30:W31"/>
    <mergeCell ref="U32:U33"/>
    <mergeCell ref="W32:W33"/>
    <mergeCell ref="U34:U35"/>
    <mergeCell ref="W34:W35"/>
    <mergeCell ref="U17:U18"/>
    <mergeCell ref="W17:W18"/>
    <mergeCell ref="U19:U20"/>
    <mergeCell ref="W19:W20"/>
    <mergeCell ref="W13:W14"/>
    <mergeCell ref="U15:U16"/>
    <mergeCell ref="W15:W16"/>
    <mergeCell ref="U10:X11"/>
    <mergeCell ref="B6:S6"/>
    <mergeCell ref="B9:F9"/>
    <mergeCell ref="C12:F12"/>
    <mergeCell ref="Q12:Q13"/>
    <mergeCell ref="R12:R13"/>
    <mergeCell ref="Q10:Q11"/>
    <mergeCell ref="R10:R11"/>
    <mergeCell ref="Q14:Q15"/>
    <mergeCell ref="R14:R15"/>
    <mergeCell ref="C16:E17"/>
    <mergeCell ref="F16:G17"/>
    <mergeCell ref="H16:I17"/>
    <mergeCell ref="J16:K17"/>
    <mergeCell ref="L16:M17"/>
    <mergeCell ref="N16:O17"/>
    <mergeCell ref="Q16:Q17"/>
    <mergeCell ref="R16:R17"/>
    <mergeCell ref="F14:G15"/>
    <mergeCell ref="H14:I15"/>
    <mergeCell ref="J14:K15"/>
    <mergeCell ref="L14:M15"/>
    <mergeCell ref="N14:O15"/>
    <mergeCell ref="B26:F26"/>
    <mergeCell ref="C29:F29"/>
    <mergeCell ref="Q29:Q30"/>
    <mergeCell ref="R29:R30"/>
    <mergeCell ref="Q18:Q19"/>
    <mergeCell ref="R18:R19"/>
    <mergeCell ref="L21:M21"/>
    <mergeCell ref="N21:O21"/>
    <mergeCell ref="C18:E19"/>
    <mergeCell ref="F18:G19"/>
    <mergeCell ref="H18:I19"/>
    <mergeCell ref="J18:K19"/>
    <mergeCell ref="L18:M19"/>
    <mergeCell ref="N18:O19"/>
    <mergeCell ref="Q27:Q28"/>
    <mergeCell ref="R27:R28"/>
    <mergeCell ref="R31:R32"/>
    <mergeCell ref="C33:E34"/>
    <mergeCell ref="F33:G34"/>
    <mergeCell ref="H33:I34"/>
    <mergeCell ref="J33:K34"/>
    <mergeCell ref="L33:M34"/>
    <mergeCell ref="N33:O34"/>
    <mergeCell ref="Q33:Q34"/>
    <mergeCell ref="R33:R34"/>
    <mergeCell ref="F31:G32"/>
    <mergeCell ref="H31:I32"/>
    <mergeCell ref="J31:K32"/>
    <mergeCell ref="L31:M32"/>
    <mergeCell ref="N31:O32"/>
    <mergeCell ref="Q31:Q32"/>
    <mergeCell ref="Q35:Q36"/>
    <mergeCell ref="R35:R36"/>
    <mergeCell ref="L38:M38"/>
    <mergeCell ref="N38:O38"/>
    <mergeCell ref="C35:E36"/>
    <mergeCell ref="F35:G36"/>
    <mergeCell ref="H35:I36"/>
    <mergeCell ref="J35:K36"/>
    <mergeCell ref="L35:M36"/>
    <mergeCell ref="N35:O36"/>
  </mergeCells>
  <conditionalFormatting sqref="L16:N16 L17:M17 L18:N18 L19:M20 L21:L24 L39">
    <cfRule type="cellIs" dxfId="35" priority="24" operator="equal">
      <formula>$P$1</formula>
    </cfRule>
  </conditionalFormatting>
  <conditionalFormatting sqref="L33:N33 L38 L34:M37">
    <cfRule type="cellIs" dxfId="34" priority="13" operator="equal">
      <formula>$P$1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" operator="containsText" id="{D408E895-38EB-4E69-9F51-4288BE10B3AC}">
            <xm:f>NOT(ISERROR(SEARCH($J$16,N16)))</xm:f>
            <xm:f>$J$16</xm:f>
            <x14:dxf>
              <font>
                <color theme="0"/>
              </font>
            </x14:dxf>
          </x14:cfRule>
          <xm:sqref>N16:O19</xm:sqref>
        </x14:conditionalFormatting>
        <x14:conditionalFormatting xmlns:xm="http://schemas.microsoft.com/office/excel/2006/main">
          <x14:cfRule type="containsText" priority="12" operator="containsText" id="{3C3E4A5E-AAB2-4C85-8294-D19BFA7F15D6}">
            <xm:f>NOT(ISERROR(SEARCH($J$16,N33)))</xm:f>
            <xm:f>$J$16</xm:f>
            <x14:dxf>
              <font>
                <color theme="0"/>
              </font>
            </x14:dxf>
          </x14:cfRule>
          <xm:sqref>N33:O34</xm:sqref>
        </x14:conditionalFormatting>
        <x14:conditionalFormatting xmlns:xm="http://schemas.microsoft.com/office/excel/2006/main">
          <x14:cfRule type="containsText" priority="3" operator="containsText" id="{60BC9118-7E62-46E1-9B9C-91FFD8209E92}">
            <xm:f>NOT(ISERROR(SEARCH($J$33,N35)))</xm:f>
            <xm:f>$J$33</xm:f>
            <x14:dxf>
              <font>
                <color theme="0"/>
              </font>
            </x14:dxf>
          </x14:cfRule>
          <xm:sqref>N35:O36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Généralités</vt:lpstr>
      <vt:lpstr>Infliximab</vt:lpstr>
      <vt:lpstr>Etanercept</vt:lpstr>
      <vt:lpstr>Epoétine alfa</vt:lpstr>
      <vt:lpstr>Epoétine zeta</vt:lpstr>
      <vt:lpstr>Filgrastim</vt:lpstr>
      <vt:lpstr>Follitropine alfa</vt:lpstr>
      <vt:lpstr>Somatropine</vt:lpstr>
      <vt:lpstr>Insuline glargine</vt:lpstr>
      <vt:lpstr>Rituximab</vt:lpstr>
      <vt:lpstr>Généralités!Zone_d_impression</vt:lpstr>
    </vt:vector>
  </TitlesOfParts>
  <Company>Ministères Chargés des Affaires Sociales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g-sap-interne.omedit</cp:lastModifiedBy>
  <cp:lastPrinted>2017-08-10T07:28:51Z</cp:lastPrinted>
  <dcterms:created xsi:type="dcterms:W3CDTF">2016-06-27T08:35:52Z</dcterms:created>
  <dcterms:modified xsi:type="dcterms:W3CDTF">2017-10-11T12:16:47Z</dcterms:modified>
</cp:coreProperties>
</file>